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6" autoFilterDateGrouping="1"/>
  </bookViews>
  <sheets>
    <sheet xmlns:r="http://schemas.openxmlformats.org/officeDocument/2006/relationships" name="Properties" sheetId="1" state="visible" r:id="rId1"/>
    <sheet xmlns:r="http://schemas.openxmlformats.org/officeDocument/2006/relationships" name="Rent Roll" sheetId="2" state="visible" r:id="rId2"/>
    <sheet xmlns:r="http://schemas.openxmlformats.org/officeDocument/2006/relationships" name="Owner Statement" sheetId="3" state="visible" r:id="rId3"/>
    <sheet xmlns:r="http://schemas.openxmlformats.org/officeDocument/2006/relationships" name="Units" sheetId="4" state="visible" r:id="rId4"/>
    <sheet xmlns:r="http://schemas.openxmlformats.org/officeDocument/2006/relationships" name="Owners" sheetId="5" state="visible" r:id="rId5"/>
    <sheet xmlns:r="http://schemas.openxmlformats.org/officeDocument/2006/relationships" name="Expenses" sheetId="6" state="visible" r:id="rId6"/>
    <sheet xmlns:r="http://schemas.openxmlformats.org/officeDocument/2006/relationships" name="Start Here" sheetId="7" state="visible" r:id="rId7"/>
  </sheets>
  <definedNames>
    <definedName name="_xlnm._FilterDatabase" localSheetId="0" hidden="1">'Properties'!$A$1:$K$1</definedName>
    <definedName name="_xlnm.Print_Area" localSheetId="1">'Rent Roll'!$A$1:$I$34</definedName>
    <definedName name="_xlnm.Print_Area" localSheetId="2">'Owner Statement'!$A$1:$F$22</definedName>
    <definedName name="_xlnm._FilterDatabase" localSheetId="3" hidden="1">'Units'!$A$1:$N$1</definedName>
    <definedName name="_xlnm._FilterDatabase" localSheetId="4" hidden="1">'Owners'!$A$1:$D$1</definedName>
    <definedName name="_xlnm._FilterDatabase" localSheetId="5" hidden="1">'Expenses'!$A$1:$E$1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Calibri"/>
      <b val="1"/>
      <color rgb="FFFFFFFF"/>
      <sz val="22"/>
    </font>
    <font>
      <name val="Calibri"/>
      <color rgb="FF6B7280"/>
      <sz val="11"/>
    </font>
    <font>
      <name val="Calibri"/>
      <b val="1"/>
      <color rgb="FF04696E"/>
      <sz val="10"/>
    </font>
    <font>
      <name val="Calibri"/>
      <b val="1"/>
      <color rgb="FF1F2937"/>
      <sz val="11"/>
    </font>
    <font>
      <name val="Calibri"/>
      <color rgb="FF1F2937"/>
      <sz val="11"/>
    </font>
    <font>
      <name val="Calibri"/>
      <b val="1"/>
      <color rgb="FF04696E"/>
      <sz val="11"/>
    </font>
    <font>
      <name val="Calibri"/>
      <color rgb="FF6B7280"/>
      <sz val="10"/>
    </font>
    <font>
      <name val="Calibri"/>
      <b val="1"/>
      <color rgb="FFFFFFFF"/>
      <sz val="11"/>
    </font>
    <font>
      <name val="Calibri"/>
      <b val="1"/>
      <color rgb="FFFFFFFF"/>
      <sz val="17"/>
    </font>
    <font>
      <name val="Calibri"/>
      <b val="1"/>
      <color rgb="FFB3261E"/>
      <sz val="11"/>
    </font>
    <font>
      <name val="Calibri"/>
      <b val="1"/>
      <color rgb="FF04696E"/>
      <sz val="14"/>
    </font>
    <font>
      <name val="Calibri"/>
      <color rgb="FF6B7280"/>
      <sz val="9"/>
    </font>
    <font>
      <name val="Calibri"/>
      <b val="1"/>
      <color rgb="FF1F2937"/>
      <sz val="13"/>
    </font>
    <font>
      <name val="Calibri"/>
      <color rgb="FF6B7280"/>
      <sz val="8"/>
    </font>
    <font>
      <name val="Calibri"/>
      <b val="1"/>
      <sz val="12"/>
    </font>
    <font>
      <name val="Calibri"/>
      <b val="1"/>
      <color rgb="FF1F2937"/>
      <sz val="12"/>
    </font>
  </fonts>
  <fills count="5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  <fill>
      <patternFill patternType="solid">
        <fgColor rgb="FFF3FAFA"/>
        <bgColor rgb="FFF3FAFA"/>
      </patternFill>
    </fill>
  </fills>
  <borders count="9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bottom style="thin">
        <color rgb="00D9E2E8"/>
      </bottom>
    </border>
    <border>
      <left/>
      <right/>
      <top style="thin">
        <color rgb="0006979E"/>
      </top>
      <bottom/>
      <diagonal/>
    </border>
    <border>
      <left/>
      <right style="thin">
        <color rgb="0006979E"/>
      </right>
      <top style="thin">
        <color rgb="0006979E"/>
      </top>
      <bottom/>
      <diagonal/>
    </border>
    <border>
      <left/>
      <right/>
      <top style="thin">
        <color rgb="0006979E"/>
      </top>
      <bottom style="thin">
        <color rgb="0006979E"/>
      </bottom>
      <diagonal/>
    </border>
    <border>
      <left/>
      <right style="thin">
        <color rgb="0006979E"/>
      </right>
      <top style="thin">
        <color rgb="0006979E"/>
      </top>
      <bottom style="thin">
        <color rgb="0006979E"/>
      </bottom>
      <diagonal/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  <border>
      <top style="medium">
        <color rgb="0006979E"/>
      </top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8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right" vertical="center"/>
    </xf>
    <xf numFmtId="9" fontId="5" fillId="0" borderId="2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top" wrapText="1"/>
    </xf>
    <xf numFmtId="0" fontId="9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7" fillId="0" borderId="0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3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center"/>
    </xf>
    <xf numFmtId="0" fontId="0" fillId="0" borderId="5" pivotButton="0" quotePrefix="0" xfId="0"/>
    <xf numFmtId="0" fontId="0" fillId="0" borderId="6" pivotButton="0" quotePrefix="0" xfId="0"/>
    <xf numFmtId="0" fontId="12" fillId="0" borderId="0" applyAlignment="1" pivotButton="0" quotePrefix="0" xfId="0">
      <alignment horizontal="left" vertical="center"/>
    </xf>
    <xf numFmtId="0" fontId="1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 vertical="center"/>
    </xf>
    <xf numFmtId="3" fontId="13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right" vertical="center"/>
    </xf>
    <xf numFmtId="0" fontId="3" fillId="3" borderId="7" applyAlignment="1" pivotButton="0" quotePrefix="0" xfId="0">
      <alignment horizontal="left" vertical="center"/>
    </xf>
    <xf numFmtId="0" fontId="3" fillId="3" borderId="7" applyAlignment="1" pivotButton="0" quotePrefix="0" xfId="0">
      <alignment horizontal="right" vertical="center"/>
    </xf>
    <xf numFmtId="0" fontId="5" fillId="4" borderId="2" applyAlignment="1" pivotButton="0" quotePrefix="0" xfId="0">
      <alignment horizontal="center" vertical="center"/>
    </xf>
    <xf numFmtId="0" fontId="5" fillId="4" borderId="2" applyAlignment="1" pivotButton="0" quotePrefix="0" xfId="0">
      <alignment horizontal="left" vertical="center"/>
    </xf>
    <xf numFmtId="3" fontId="5" fillId="4" borderId="2" applyAlignment="1" pivotButton="0" quotePrefix="0" xfId="0">
      <alignment horizontal="righ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top" wrapText="1"/>
    </xf>
    <xf numFmtId="0" fontId="0" fillId="3" borderId="0" pivotButton="0" quotePrefix="0" xfId="0"/>
    <xf numFmtId="0" fontId="14" fillId="0" borderId="0" applyAlignment="1" pivotButton="0" quotePrefix="0" xfId="0">
      <alignment horizontal="left" vertical="center"/>
    </xf>
    <xf numFmtId="9" fontId="6" fillId="3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2" fillId="0" borderId="2" applyAlignment="1" pivotButton="0" quotePrefix="0" xfId="0">
      <alignment horizontal="left" vertical="center"/>
    </xf>
    <xf numFmtId="3" fontId="15" fillId="0" borderId="2" applyAlignment="1" pivotButton="0" quotePrefix="0" xfId="0">
      <alignment horizontal="right" vertical="center"/>
    </xf>
    <xf numFmtId="0" fontId="16" fillId="0" borderId="8" applyAlignment="1" pivotButton="0" quotePrefix="0" xfId="0">
      <alignment horizontal="left" vertical="center"/>
    </xf>
    <xf numFmtId="3" fontId="11" fillId="0" borderId="8" applyAlignment="1" pivotButton="0" quotePrefix="0" xfId="0">
      <alignment horizontal="right" vertical="center"/>
    </xf>
    <xf numFmtId="0" fontId="3" fillId="3" borderId="7" applyAlignment="1" pivotButton="0" quotePrefix="0" xfId="0">
      <alignment horizontal="center" vertical="center"/>
    </xf>
    <xf numFmtId="0" fontId="7" fillId="0" borderId="2" applyAlignment="1" pivotButton="0" quotePrefix="0" xfId="0">
      <alignment horizontal="left" vertical="center"/>
    </xf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right" vertical="top"/>
    </xf>
    <xf numFmtId="0" fontId="7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4">
    <dxf>
      <font>
        <name val="Calibri"/>
        <b val="1"/>
        <color rgb="FF1B7F3B"/>
      </font>
      <fill>
        <patternFill patternType="solid">
          <fgColor rgb="FFE8F5E9"/>
          <bgColor rgb="FFE8F5E9"/>
        </patternFill>
      </fill>
    </dxf>
    <dxf>
      <font>
        <name val="Calibri"/>
        <b val="1"/>
        <color rgb="FF8A6D1A"/>
      </font>
      <fill>
        <patternFill patternType="solid">
          <fgColor rgb="FFFFF8E1"/>
          <bgColor rgb="FFFFF8E1"/>
        </patternFill>
      </fill>
    </dxf>
    <dxf>
      <font>
        <name val="Calibri"/>
        <b val="1"/>
        <color rgb="FFB3261E"/>
      </font>
      <fill>
        <patternFill patternType="solid">
          <fgColor rgb="FFFDECEC"/>
          <bgColor rgb="FFFDECEC"/>
        </patternFill>
      </fill>
    </dxf>
    <dxf>
      <font>
        <name val="Calibri"/>
        <b val="1"/>
        <color rgb="FF64748B"/>
      </font>
      <fill>
        <patternFill patternType="solid">
          <fgColor rgb="FFF1F5F9"/>
          <bgColor rgb="FFF1F5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hyperlink" Target="https://mailmergic.com/blog/per-property-rent-rolls" TargetMode="External" Id="rId1"/></Relationships>
</file>

<file path=xl/worksheets/sheet1.xml><?xml version="1.0" encoding="utf-8"?>
<worksheet xmlns="http://schemas.openxmlformats.org/spreadsheetml/2006/main">
  <sheetPr>
    <tabColor rgb="0094A3B8"/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24" customWidth="1" min="3" max="3"/>
    <col width="10" customWidth="1" min="4" max="4"/>
    <col width="22" customWidth="1" min="5" max="5"/>
    <col width="28" customWidth="1" min="6" max="6"/>
    <col width="11" customWidth="1" min="7" max="7"/>
    <col width="9" customWidth="1" min="8" max="8"/>
    <col width="12" customWidth="1" min="9" max="9"/>
    <col width="55" customWidth="1" min="10" max="10"/>
    <col width="12" customWidth="1" min="11" max="11"/>
  </cols>
  <sheetData>
    <row r="1" ht="22" customHeight="1">
      <c r="A1" s="1" t="inlineStr">
        <is>
          <t>property_id</t>
        </is>
      </c>
      <c r="B1" s="1" t="inlineStr">
        <is>
          <t>property_name</t>
        </is>
      </c>
      <c r="C1" s="1" t="inlineStr">
        <is>
          <t>address</t>
        </is>
      </c>
      <c r="D1" s="1" t="inlineStr">
        <is>
          <t>owner_id</t>
        </is>
      </c>
      <c r="E1" s="1" t="inlineStr">
        <is>
          <t>owner_name</t>
        </is>
      </c>
      <c r="F1" s="1" t="inlineStr">
        <is>
          <t>owner_email</t>
        </is>
      </c>
      <c r="G1" s="1" t="inlineStr">
        <is>
          <t>unit_count</t>
        </is>
      </c>
      <c r="H1" s="1" t="inlineStr">
        <is>
          <t>fee_pct</t>
        </is>
      </c>
      <c r="I1" s="1" t="inlineStr">
        <is>
          <t>as_of</t>
        </is>
      </c>
      <c r="J1" s="1" t="inlineStr">
        <is>
          <t>notes</t>
        </is>
      </c>
      <c r="K1" s="1" t="inlineStr">
        <is>
          <t>property_key</t>
        </is>
      </c>
    </row>
    <row r="2">
      <c r="A2" s="2" t="inlineStr">
        <is>
          <t>P-01</t>
        </is>
      </c>
      <c r="B2" s="2" t="inlineStr">
        <is>
          <t>Marsh Point</t>
        </is>
      </c>
      <c r="C2" s="2" t="inlineStr">
        <is>
          <t>220 Marsh Point Rd</t>
        </is>
      </c>
      <c r="D2" s="2" t="inlineStr">
        <is>
          <t>O-02</t>
        </is>
      </c>
      <c r="E2" s="2" t="inlineStr">
        <is>
          <t>T. Whitcombe</t>
        </is>
      </c>
      <c r="F2" s="2" t="inlineStr">
        <is>
          <t>whitcombe@example.com</t>
        </is>
      </c>
      <c r="G2" s="3" t="n">
        <v>10</v>
      </c>
      <c r="H2" s="4" t="n">
        <v>0.08</v>
      </c>
      <c r="I2" s="2" t="inlineStr">
        <is>
          <t>2026-08-01</t>
        </is>
      </c>
      <c r="J2" s="5" t="inlineStr">
        <is>
          <t>Two lease renewals out for signature.</t>
        </is>
      </c>
      <c r="K2" s="2" t="str">
        <f>D2 &amp; "-" &amp; COUNTIFS(D$2:D2, D2)</f>
        <v>O-02-1</v>
      </c>
    </row>
    <row r="3">
      <c r="A3" s="2" t="inlineStr">
        <is>
          <t>P-02</t>
        </is>
      </c>
      <c r="B3" s="2" t="inlineStr">
        <is>
          <t>Harbor View Flats</t>
        </is>
      </c>
      <c r="C3" s="2" t="inlineStr">
        <is>
          <t>18 Harbor View Ave</t>
        </is>
      </c>
      <c r="D3" s="2" t="inlineStr">
        <is>
          <t>O-01</t>
        </is>
      </c>
      <c r="E3" s="2" t="inlineStr">
        <is>
          <t>M. Delgado</t>
        </is>
      </c>
      <c r="F3" s="2" t="inlineStr">
        <is>
          <t>delgado@example.com</t>
        </is>
      </c>
      <c r="G3" s="3" t="n">
        <v>8</v>
      </c>
      <c r="H3" s="4" t="n">
        <v>0.07000000000000001</v>
      </c>
      <c r="I3" s="2" t="inlineStr">
        <is>
          <t>2026-08-01</t>
        </is>
      </c>
      <c r="J3" s="5" t="inlineStr">
        <is>
          <t>Roof quote expected this week.</t>
        </is>
      </c>
      <c r="K3" s="2" t="str">
        <f>D3 &amp; "-" &amp; COUNTIFS(D$2:D3, D3)</f>
        <v>O-01-1</v>
      </c>
    </row>
    <row r="4">
      <c r="A4" s="2" t="inlineStr">
        <is>
          <t>P-03</t>
        </is>
      </c>
      <c r="B4" s="2" t="inlineStr">
        <is>
          <t>Alder Court</t>
        </is>
      </c>
      <c r="C4" s="2" t="inlineStr">
        <is>
          <t>14 Alder Ct</t>
        </is>
      </c>
      <c r="D4" s="2" t="inlineStr">
        <is>
          <t>O-04</t>
        </is>
      </c>
      <c r="E4" s="2" t="inlineStr">
        <is>
          <t>R. Calloway</t>
        </is>
      </c>
      <c r="F4" s="2" t="inlineStr">
        <is>
          <t>r.calloway@example.com</t>
        </is>
      </c>
      <c r="G4" s="3" t="n">
        <v>16</v>
      </c>
      <c r="H4" s="4" t="n">
        <v>0.08</v>
      </c>
      <c r="I4" s="2" t="inlineStr">
        <is>
          <t>2026-08-01</t>
        </is>
      </c>
      <c r="J4" s="5" t="inlineStr">
        <is>
          <t>Unit 12 turns Aug 15; painter booked.</t>
        </is>
      </c>
      <c r="K4" s="2" t="str">
        <f>D4 &amp; "-" &amp; COUNTIFS(D$2:D4, D4)</f>
        <v>O-04-1</v>
      </c>
    </row>
    <row r="5">
      <c r="A5" s="2" t="inlineStr">
        <is>
          <t>P-04</t>
        </is>
      </c>
      <c r="B5" s="2" t="inlineStr">
        <is>
          <t>Cedar Row</t>
        </is>
      </c>
      <c r="C5" s="2" t="inlineStr">
        <is>
          <t>301 Cedar Row</t>
        </is>
      </c>
      <c r="D5" s="2" t="inlineStr">
        <is>
          <t>O-03</t>
        </is>
      </c>
      <c r="E5" s="2" t="inlineStr">
        <is>
          <t>S. Aramaki</t>
        </is>
      </c>
      <c r="F5" s="2" t="inlineStr">
        <is>
          <t>aramaki@example.com</t>
        </is>
      </c>
      <c r="G5" s="3" t="n">
        <v>8</v>
      </c>
      <c r="H5" s="4" t="n">
        <v>0.08</v>
      </c>
      <c r="I5" s="2" t="inlineStr">
        <is>
          <t>2026-08-01</t>
        </is>
      </c>
      <c r="J5" s="5" t="inlineStr">
        <is>
          <t>Parking restripe scheduled Aug 22.</t>
        </is>
      </c>
      <c r="K5" s="2" t="str">
        <f>D5 &amp; "-" &amp; COUNTIFS(D$2:D5, D5)</f>
        <v>O-03-1</v>
      </c>
    </row>
    <row r="6">
      <c r="A6" s="2" t="inlineStr">
        <is>
          <t>P-05</t>
        </is>
      </c>
      <c r="B6" s="2" t="inlineStr">
        <is>
          <t>Stonebridge Court</t>
        </is>
      </c>
      <c r="C6" s="2" t="inlineStr">
        <is>
          <t>77 Stonebridge Ct</t>
        </is>
      </c>
      <c r="D6" s="2" t="inlineStr">
        <is>
          <t>O-04</t>
        </is>
      </c>
      <c r="E6" s="2" t="inlineStr">
        <is>
          <t>R. Calloway</t>
        </is>
      </c>
      <c r="F6" s="2" t="inlineStr">
        <is>
          <t>r.calloway@example.com</t>
        </is>
      </c>
      <c r="G6" s="3" t="n">
        <v>7</v>
      </c>
      <c r="H6" s="4" t="n">
        <v>0.08</v>
      </c>
      <c r="I6" s="2" t="inlineStr">
        <is>
          <t>2026-08-01</t>
        </is>
      </c>
      <c r="J6" s="5" t="inlineStr">
        <is>
          <t>No open work orders.</t>
        </is>
      </c>
      <c r="K6" s="2" t="str">
        <f>D6 &amp; "-" &amp; COUNTIFS(D$2:D6, D6)</f>
        <v>O-04-2</v>
      </c>
    </row>
    <row r="7">
      <c r="A7" s="2" t="inlineStr">
        <is>
          <t>P-06</t>
        </is>
      </c>
      <c r="B7" s="2" t="inlineStr">
        <is>
          <t>Maple Terrace</t>
        </is>
      </c>
      <c r="C7" s="2" t="inlineStr">
        <is>
          <t>5 Maple Terrace</t>
        </is>
      </c>
      <c r="D7" s="2" t="inlineStr">
        <is>
          <t>O-05</t>
        </is>
      </c>
      <c r="E7" s="2" t="inlineStr">
        <is>
          <t>J. Okafor-Bennett</t>
        </is>
      </c>
      <c r="F7" s="2" t="inlineStr">
        <is>
          <t>okafor@example.com</t>
        </is>
      </c>
      <c r="G7" s="3" t="n">
        <v>7</v>
      </c>
      <c r="H7" s="4" t="n">
        <v>0.09</v>
      </c>
      <c r="I7" s="2" t="inlineStr">
        <is>
          <t>2026-08-01</t>
        </is>
      </c>
      <c r="J7" s="5" t="inlineStr">
        <is>
          <t>New washer installed in unit 3.</t>
        </is>
      </c>
      <c r="K7" s="2" t="str">
        <f>D7 &amp; "-" &amp; COUNTIFS(D$2:D7, D7)</f>
        <v>O-05-1</v>
      </c>
    </row>
    <row r="8">
      <c r="A8" s="2" t="inlineStr">
        <is>
          <t>P-07</t>
        </is>
      </c>
      <c r="B8" s="2" t="inlineStr">
        <is>
          <t>112 Birchwood Lane</t>
        </is>
      </c>
      <c r="C8" s="2" t="inlineStr">
        <is>
          <t>112 Birchwood Ln</t>
        </is>
      </c>
      <c r="D8" s="2" t="inlineStr">
        <is>
          <t>O-06</t>
        </is>
      </c>
      <c r="E8" s="2" t="inlineStr">
        <is>
          <t>L. Marsh</t>
        </is>
      </c>
      <c r="F8" s="2" t="inlineStr">
        <is>
          <t>marsh@example.com</t>
        </is>
      </c>
      <c r="G8" s="3" t="n">
        <v>1</v>
      </c>
      <c r="H8" s="4" t="n">
        <v>0.1</v>
      </c>
      <c r="I8" s="2" t="inlineStr">
        <is>
          <t>2026-08-01</t>
        </is>
      </c>
      <c r="J8" s="5" t="inlineStr">
        <is>
          <t>Landscaping contract renews Sep 1.</t>
        </is>
      </c>
      <c r="K8" s="2" t="str">
        <f>D8 &amp; "-" &amp; COUNTIFS(D$2:D8, D8)</f>
        <v>O-06-1</v>
      </c>
    </row>
    <row r="9">
      <c r="A9" s="2" t="inlineStr">
        <is>
          <t>P-08</t>
        </is>
      </c>
      <c r="B9" s="2" t="inlineStr">
        <is>
          <t>The Residences at Whitmore Crossing</t>
        </is>
      </c>
      <c r="C9" s="2" t="inlineStr">
        <is>
          <t>400 Whitmore Crossing</t>
        </is>
      </c>
      <c r="D9" s="2" t="inlineStr">
        <is>
          <t>O-07</t>
        </is>
      </c>
      <c r="E9" s="2" t="inlineStr">
        <is>
          <t>Whitmore Crossing LLC</t>
        </is>
      </c>
      <c r="F9" s="2" t="inlineStr">
        <is>
          <t>office@example.com</t>
        </is>
      </c>
      <c r="G9" s="3" t="n">
        <v>6</v>
      </c>
      <c r="H9" s="4" t="n">
        <v>0.06</v>
      </c>
      <c r="I9" s="2" t="inlineStr">
        <is>
          <t>2026-08-01</t>
        </is>
      </c>
      <c r="J9" s="5" t="inlineStr">
        <is>
          <t>Dryer vent cleaning completed.</t>
        </is>
      </c>
      <c r="K9" s="2" t="str">
        <f>D9 &amp; "-" &amp; COUNTIFS(D$2:D9, D9)</f>
        <v>O-07-1</v>
      </c>
    </row>
    <row r="10">
      <c r="A10" s="2" t="inlineStr">
        <is>
          <t>P-09</t>
        </is>
      </c>
      <c r="B10" s="2" t="inlineStr">
        <is>
          <t>Quarry Lofts</t>
        </is>
      </c>
      <c r="C10" s="2" t="inlineStr">
        <is>
          <t>9 Quarry St</t>
        </is>
      </c>
      <c r="D10" s="2" t="inlineStr">
        <is>
          <t>O-08</t>
        </is>
      </c>
      <c r="E10" s="2" t="inlineStr">
        <is>
          <t>D. Ferris</t>
        </is>
      </c>
      <c r="F10" s="2" t="inlineStr">
        <is>
          <t>ferris@example.com</t>
        </is>
      </c>
      <c r="G10" s="3" t="n">
        <v>6</v>
      </c>
      <c r="H10" s="4" t="n">
        <v>0.08</v>
      </c>
      <c r="I10" s="2" t="inlineStr">
        <is>
          <t>2026-08-01</t>
        </is>
      </c>
      <c r="J10" s="5" t="inlineStr">
        <is>
          <t>Showing scheduled for the vacant unit.</t>
        </is>
      </c>
      <c r="K10" s="2" t="str">
        <f>D10 &amp; "-" &amp; COUNTIFS(D$2:D10, D10)</f>
        <v>O-08-1</v>
      </c>
    </row>
    <row r="11">
      <c r="A11" s="2" t="inlineStr">
        <is>
          <t>P-10</t>
        </is>
      </c>
      <c r="B11" s="2" t="inlineStr">
        <is>
          <t>Ashfield Commons</t>
        </is>
      </c>
      <c r="C11" s="2" t="inlineStr">
        <is>
          <t>52 Ashfield Rd</t>
        </is>
      </c>
      <c r="D11" s="2" t="inlineStr">
        <is>
          <t>O-09</t>
        </is>
      </c>
      <c r="E11" s="2" t="inlineStr">
        <is>
          <t>P. Lindstrom</t>
        </is>
      </c>
      <c r="F11" s="2" t="inlineStr">
        <is>
          <t>lindstrom@example.com</t>
        </is>
      </c>
      <c r="G11" s="3" t="n">
        <v>5</v>
      </c>
      <c r="H11" s="4" t="n">
        <v>0.09</v>
      </c>
      <c r="I11" s="2" t="inlineStr">
        <is>
          <t>2026-08-01</t>
        </is>
      </c>
      <c r="J11" s="5" t="inlineStr">
        <is>
          <t>Gutter repair closed out.</t>
        </is>
      </c>
      <c r="K11" s="2" t="str">
        <f>D11 &amp; "-" &amp; COUNTIFS(D$2:D11, D11)</f>
        <v>O-09-1</v>
      </c>
    </row>
    <row r="12">
      <c r="A12" s="2" t="inlineStr">
        <is>
          <t>P-11</t>
        </is>
      </c>
      <c r="B12" s="2" t="inlineStr">
        <is>
          <t>48 Cottonwood Drive</t>
        </is>
      </c>
      <c r="C12" s="2" t="inlineStr">
        <is>
          <t>48 Cottonwood Dr</t>
        </is>
      </c>
      <c r="D12" s="2" t="inlineStr">
        <is>
          <t>O-06</t>
        </is>
      </c>
      <c r="E12" s="2" t="inlineStr">
        <is>
          <t>L. Marsh</t>
        </is>
      </c>
      <c r="F12" s="2" t="inlineStr">
        <is>
          <t>marsh@example.com</t>
        </is>
      </c>
      <c r="G12" s="3" t="n">
        <v>1</v>
      </c>
      <c r="H12" s="4" t="n">
        <v>0.1</v>
      </c>
      <c r="I12" s="2" t="inlineStr">
        <is>
          <t>2026-08-01</t>
        </is>
      </c>
      <c r="J12" s="5" t="inlineStr">
        <is>
          <t>Water bill trending high; checking for a leak.</t>
        </is>
      </c>
      <c r="K12" s="2" t="str">
        <f>D12 &amp; "-" &amp; COUNTIFS(D$2:D12, D12)</f>
        <v>O-06-2</v>
      </c>
    </row>
    <row r="13">
      <c r="A13" s="2" t="inlineStr">
        <is>
          <t>P-12</t>
        </is>
      </c>
      <c r="B13" s="2" t="inlineStr">
        <is>
          <t>Foundry Row</t>
        </is>
      </c>
      <c r="C13" s="2" t="inlineStr">
        <is>
          <t>23 Foundry Row</t>
        </is>
      </c>
      <c r="D13" s="2" t="inlineStr">
        <is>
          <t>O-05</t>
        </is>
      </c>
      <c r="E13" s="2" t="inlineStr">
        <is>
          <t>J. Okafor-Bennett</t>
        </is>
      </c>
      <c r="F13" s="2" t="inlineStr">
        <is>
          <t>okafor@example.com</t>
        </is>
      </c>
      <c r="G13" s="3" t="n">
        <v>4</v>
      </c>
      <c r="H13" s="4" t="n">
        <v>0.09</v>
      </c>
      <c r="I13" s="2" t="inlineStr">
        <is>
          <t>2026-08-01</t>
        </is>
      </c>
      <c r="J13" s="5" t="inlineStr">
        <is>
          <t>No changes this month.</t>
        </is>
      </c>
      <c r="K13" s="2" t="str">
        <f>D13 &amp; "-" &amp; COUNTIFS(D$2:D13, D13)</f>
        <v>O-05-2</v>
      </c>
    </row>
    <row r="14">
      <c r="A14" s="2" t="inlineStr">
        <is>
          <t>P-13</t>
        </is>
      </c>
      <c r="B14" s="2" t="inlineStr">
        <is>
          <t>9 Fernhill Road</t>
        </is>
      </c>
      <c r="C14" s="2" t="inlineStr">
        <is>
          <t>9 Fernhill Rd</t>
        </is>
      </c>
      <c r="D14" s="2" t="inlineStr">
        <is>
          <t>O-09</t>
        </is>
      </c>
      <c r="E14" s="2" t="inlineStr">
        <is>
          <t>P. Lindstrom</t>
        </is>
      </c>
      <c r="F14" s="2" t="inlineStr">
        <is>
          <t>lindstrom@example.com</t>
        </is>
      </c>
      <c r="G14" s="3" t="n">
        <v>1</v>
      </c>
      <c r="H14" s="4" t="n">
        <v>0.09</v>
      </c>
      <c r="I14" s="2" t="inlineStr">
        <is>
          <t>2026-08-01</t>
        </is>
      </c>
      <c r="J14" s="5" t="inlineStr">
        <is>
          <t>Tenant in unit 2 requested a lease extension.</t>
        </is>
      </c>
      <c r="K14" s="2" t="str">
        <f>D14 &amp; "-" &amp; COUNTIFS(D$2:D14, D14)</f>
        <v>O-09-2</v>
      </c>
    </row>
    <row r="15">
      <c r="A15" s="2" t="inlineStr">
        <is>
          <t>P-14</t>
        </is>
      </c>
      <c r="B15" s="2" t="inlineStr">
        <is>
          <t>Lantern Hill</t>
        </is>
      </c>
      <c r="C15" s="2" t="inlineStr">
        <is>
          <t>88 Lantern Hill Rd</t>
        </is>
      </c>
      <c r="D15" s="2" t="inlineStr">
        <is>
          <t>O-04</t>
        </is>
      </c>
      <c r="E15" s="2" t="inlineStr">
        <is>
          <t>R. Calloway</t>
        </is>
      </c>
      <c r="F15" s="2" t="inlineStr">
        <is>
          <t>r.calloway@example.com</t>
        </is>
      </c>
      <c r="G15" s="3" t="n">
        <v>3</v>
      </c>
      <c r="H15" s="4" t="n">
        <v>0.08</v>
      </c>
      <c r="I15" s="2" t="inlineStr">
        <is>
          <t>2026-08-01</t>
        </is>
      </c>
      <c r="J15" s="5" t="inlineStr">
        <is>
          <t>Insurance certificate renewed.</t>
        </is>
      </c>
      <c r="K15" s="2" t="str">
        <f>D15 &amp; "-" &amp; COUNTIFS(D$2:D15, D15)</f>
        <v>O-04-3</v>
      </c>
    </row>
  </sheetData>
  <autoFilter ref="A1:K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6979E"/>
    <outlinePr summaryBelow="1" summaryRight="1"/>
    <pageSetUpPr fitToPage="1"/>
  </sheetPr>
  <dimension ref="A1:I34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9" customWidth="1" min="2" max="2"/>
    <col width="18" customWidth="1" min="3" max="3"/>
    <col width="12" customWidth="1" min="4" max="4"/>
    <col width="12" customWidth="1" min="5" max="5"/>
    <col width="12" customWidth="1" min="6" max="6"/>
    <col width="11" customWidth="1" min="7" max="7"/>
    <col width="11" customWidth="1" min="8" max="8"/>
    <col width="14" customWidth="1" min="9" max="9"/>
  </cols>
  <sheetData>
    <row r="1" ht="34" customHeight="1">
      <c r="A1" s="6" t="inlineStr">
        <is>
          <t>RENT ROLL</t>
        </is>
      </c>
      <c r="B1" s="7" t="n"/>
      <c r="C1" s="7" t="n"/>
      <c r="D1" s="7" t="n"/>
      <c r="E1" s="7" t="n"/>
      <c r="F1" s="7" t="n"/>
      <c r="G1" s="7" t="n"/>
      <c r="H1" s="7" t="n"/>
      <c r="I1" s="7" t="n"/>
    </row>
    <row r="2">
      <c r="A2" s="8" t="inlineStr">
        <is>
          <t>Property ID</t>
        </is>
      </c>
      <c r="B2" s="9" t="inlineStr">
        <is>
          <t>@property_id</t>
        </is>
      </c>
      <c r="C2" s="10" t="inlineStr">
        <is>
          <t>Units</t>
        </is>
      </c>
      <c r="D2" s="9" t="inlineStr">
        <is>
          <t>@unit_count</t>
        </is>
      </c>
      <c r="H2" s="11">
        <f>IF(COUNTIFS(Units!$A$2:$A$100, $B$2)=$D$2, "", "CHECK UNITS")</f>
        <v/>
      </c>
    </row>
    <row r="3">
      <c r="A3" s="12" t="inlineStr">
        <is>
          <t>@property_name</t>
        </is>
      </c>
    </row>
    <row r="4">
      <c r="A4" s="8" t="inlineStr">
        <is>
          <t>Address</t>
        </is>
      </c>
      <c r="B4" s="13" t="inlineStr">
        <is>
          <t>@address</t>
        </is>
      </c>
      <c r="C4" s="14" t="n"/>
      <c r="D4" s="15" t="n"/>
      <c r="E4" s="10" t="inlineStr">
        <is>
          <t>Owner</t>
        </is>
      </c>
      <c r="F4" s="13" t="inlineStr">
        <is>
          <t>@owner_name</t>
        </is>
      </c>
      <c r="G4" s="15" t="n"/>
    </row>
    <row r="5">
      <c r="A5" s="8" t="inlineStr">
        <is>
          <t>Rent roll as of</t>
        </is>
      </c>
      <c r="B5" s="13" t="inlineStr">
        <is>
          <t>@as_of</t>
        </is>
      </c>
    </row>
    <row r="7">
      <c r="A7" s="16" t="inlineStr">
        <is>
          <t>OCCUPANCY</t>
        </is>
      </c>
      <c r="D7" s="16" t="inlineStr">
        <is>
          <t>SCHEDULED MONTHLY RENT</t>
        </is>
      </c>
      <c r="F7" s="16" t="inlineStr">
        <is>
          <t>BALANCE OUTSTANDING</t>
        </is>
      </c>
      <c r="H7" s="16" t="inlineStr">
        <is>
          <t>VACANT / OVERDUE</t>
        </is>
      </c>
    </row>
    <row r="8">
      <c r="A8" s="17">
        <f>COUNTIFS(Units!$A$2:$A$100, $B$2, Units!$H$2:$H$100, "&lt;&gt;Vacant")</f>
        <v/>
      </c>
      <c r="B8" s="18" t="inlineStr">
        <is>
          <t>of</t>
        </is>
      </c>
      <c r="C8" s="19">
        <f>$D$2</f>
        <v/>
      </c>
      <c r="D8" s="20">
        <f>SUMIFS(Units!$D$2:$D$100, Units!$A$2:$A$100, $B$2, Units!$H$2:$H$100, "&lt;&gt;Vacant")</f>
        <v/>
      </c>
      <c r="F8" s="20">
        <f>SUMIFS(Units!$J$2:$J$100, Units!$A$2:$A$100, $B$2)</f>
        <v/>
      </c>
      <c r="H8" s="17">
        <f>COUNTIFS(Units!$A$2:$A$100, $B$2, Units!$H$2:$H$100, "Vacant")</f>
        <v/>
      </c>
      <c r="I8" s="19">
        <f>COUNTIFS(Units!$A$2:$A$100, $B$2, Units!$I$2:$I$100, "Overdue")</f>
        <v/>
      </c>
    </row>
    <row r="9">
      <c r="A9" s="16" t="inlineStr">
        <is>
          <t>Annualized scheduled rent</t>
        </is>
      </c>
      <c r="C9" s="21">
        <f>D8*12</f>
        <v/>
      </c>
      <c r="D9" s="22" t="inlineStr">
        <is>
          <t>Gross potential rent</t>
        </is>
      </c>
      <c r="F9" s="21">
        <f>(D8+SUMIFS(Units!$E$2:$E$100, Units!$A$2:$A$100, $B$2, Units!$H$2:$H$100, "Vacant"))*12</f>
        <v/>
      </c>
    </row>
    <row r="11">
      <c r="A11" s="23" t="inlineStr">
        <is>
          <t>#</t>
        </is>
      </c>
      <c r="B11" s="23" t="inlineStr">
        <is>
          <t>Unit</t>
        </is>
      </c>
      <c r="C11" s="23" t="inlineStr">
        <is>
          <t>Tenant</t>
        </is>
      </c>
      <c r="D11" s="24" t="inlineStr">
        <is>
          <t>Monthly rent</t>
        </is>
      </c>
      <c r="E11" s="24" t="inlineStr">
        <is>
          <t>Market rent</t>
        </is>
      </c>
      <c r="F11" s="23" t="inlineStr">
        <is>
          <t>Lease end</t>
        </is>
      </c>
      <c r="G11" s="23" t="inlineStr">
        <is>
          <t>Status</t>
        </is>
      </c>
      <c r="H11" s="24" t="inlineStr">
        <is>
          <t>Balance</t>
        </is>
      </c>
    </row>
    <row r="12">
      <c r="A12" s="25" t="n">
        <v>1</v>
      </c>
      <c r="B12" s="26">
        <f>IF(COUNTIFS(Units!$N$2:$N$100, $B$2&amp;"-"&amp;$A12)=0, "", INDEX(Units!$B$2:$B$100, MATCH($B$2&amp;"-"&amp;$A12, Units!$N$2:$N$100, 0)))</f>
        <v/>
      </c>
      <c r="C12" s="26">
        <f>IF(COUNTIFS(Units!$N$2:$N$100, $B$2&amp;"-"&amp;$A12)=0, "", INDEX(Units!$C$2:$C$100, MATCH($B$2&amp;"-"&amp;$A12, Units!$N$2:$N$100, 0)))</f>
        <v/>
      </c>
      <c r="D12" s="27">
        <f>IF(COUNTIFS(Units!$N$2:$N$100, $B$2&amp;"-"&amp;$A12)=0, "", INDEX(Units!$D$2:$D$100, MATCH($B$2&amp;"-"&amp;$A12, Units!$N$2:$N$100, 0)))</f>
        <v/>
      </c>
      <c r="E12" s="27">
        <f>IF(COUNTIFS(Units!$N$2:$N$100, $B$2&amp;"-"&amp;$A12)=0, "", INDEX(Units!$E$2:$E$100, MATCH($B$2&amp;"-"&amp;$A12, Units!$N$2:$N$100, 0)))</f>
        <v/>
      </c>
      <c r="F12" s="26">
        <f>IF(COUNTIFS(Units!$N$2:$N$100, $B$2&amp;"-"&amp;$A12)=0, "", INDEX(Units!$G$2:$G$100, MATCH($B$2&amp;"-"&amp;$A12, Units!$N$2:$N$100, 0)))</f>
        <v/>
      </c>
      <c r="G12" s="26">
        <f>IF(COUNTIFS(Units!$N$2:$N$100, $B$2&amp;"-"&amp;$A12)=0, "", IF(INDEX(Units!$H$2:$H$100, MATCH($B$2&amp;"-"&amp;$A12, Units!$N$2:$N$100, 0))&lt;&gt;"Occupied", INDEX(Units!$H$2:$H$100, MATCH($B$2&amp;"-"&amp;$A12, Units!$N$2:$N$100, 0)), INDEX(Units!$I$2:$I$100, MATCH($B$2&amp;"-"&amp;$A12, Units!$N$2:$N$100, 0))))</f>
        <v/>
      </c>
      <c r="H12" s="27">
        <f>IF(COUNTIFS(Units!$N$2:$N$100, $B$2&amp;"-"&amp;$A12)=0, "", INDEX(Units!$J$2:$J$100, MATCH($B$2&amp;"-"&amp;$A12, Units!$N$2:$N$100, 0)))</f>
        <v/>
      </c>
    </row>
    <row r="13">
      <c r="A13" s="28" t="n">
        <v>2</v>
      </c>
      <c r="B13" s="2">
        <f>IF(COUNTIFS(Units!$N$2:$N$100, $B$2&amp;"-"&amp;$A13)=0, "", INDEX(Units!$B$2:$B$100, MATCH($B$2&amp;"-"&amp;$A13, Units!$N$2:$N$100, 0)))</f>
        <v/>
      </c>
      <c r="C13" s="2">
        <f>IF(COUNTIFS(Units!$N$2:$N$100, $B$2&amp;"-"&amp;$A13)=0, "", INDEX(Units!$C$2:$C$100, MATCH($B$2&amp;"-"&amp;$A13, Units!$N$2:$N$100, 0)))</f>
        <v/>
      </c>
      <c r="D13" s="29">
        <f>IF(COUNTIFS(Units!$N$2:$N$100, $B$2&amp;"-"&amp;$A13)=0, "", INDEX(Units!$D$2:$D$100, MATCH($B$2&amp;"-"&amp;$A13, Units!$N$2:$N$100, 0)))</f>
        <v/>
      </c>
      <c r="E13" s="29">
        <f>IF(COUNTIFS(Units!$N$2:$N$100, $B$2&amp;"-"&amp;$A13)=0, "", INDEX(Units!$E$2:$E$100, MATCH($B$2&amp;"-"&amp;$A13, Units!$N$2:$N$100, 0)))</f>
        <v/>
      </c>
      <c r="F13" s="2">
        <f>IF(COUNTIFS(Units!$N$2:$N$100, $B$2&amp;"-"&amp;$A13)=0, "", INDEX(Units!$G$2:$G$100, MATCH($B$2&amp;"-"&amp;$A13, Units!$N$2:$N$100, 0)))</f>
        <v/>
      </c>
      <c r="G13" s="2">
        <f>IF(COUNTIFS(Units!$N$2:$N$100, $B$2&amp;"-"&amp;$A13)=0, "", IF(INDEX(Units!$H$2:$H$100, MATCH($B$2&amp;"-"&amp;$A13, Units!$N$2:$N$100, 0))&lt;&gt;"Occupied", INDEX(Units!$H$2:$H$100, MATCH($B$2&amp;"-"&amp;$A13, Units!$N$2:$N$100, 0)), INDEX(Units!$I$2:$I$100, MATCH($B$2&amp;"-"&amp;$A13, Units!$N$2:$N$100, 0))))</f>
        <v/>
      </c>
      <c r="H13" s="29">
        <f>IF(COUNTIFS(Units!$N$2:$N$100, $B$2&amp;"-"&amp;$A13)=0, "", INDEX(Units!$J$2:$J$100, MATCH($B$2&amp;"-"&amp;$A13, Units!$N$2:$N$100, 0)))</f>
        <v/>
      </c>
    </row>
    <row r="14">
      <c r="A14" s="25" t="n">
        <v>3</v>
      </c>
      <c r="B14" s="26">
        <f>IF(COUNTIFS(Units!$N$2:$N$100, $B$2&amp;"-"&amp;$A14)=0, "", INDEX(Units!$B$2:$B$100, MATCH($B$2&amp;"-"&amp;$A14, Units!$N$2:$N$100, 0)))</f>
        <v/>
      </c>
      <c r="C14" s="26">
        <f>IF(COUNTIFS(Units!$N$2:$N$100, $B$2&amp;"-"&amp;$A14)=0, "", INDEX(Units!$C$2:$C$100, MATCH($B$2&amp;"-"&amp;$A14, Units!$N$2:$N$100, 0)))</f>
        <v/>
      </c>
      <c r="D14" s="27">
        <f>IF(COUNTIFS(Units!$N$2:$N$100, $B$2&amp;"-"&amp;$A14)=0, "", INDEX(Units!$D$2:$D$100, MATCH($B$2&amp;"-"&amp;$A14, Units!$N$2:$N$100, 0)))</f>
        <v/>
      </c>
      <c r="E14" s="27">
        <f>IF(COUNTIFS(Units!$N$2:$N$100, $B$2&amp;"-"&amp;$A14)=0, "", INDEX(Units!$E$2:$E$100, MATCH($B$2&amp;"-"&amp;$A14, Units!$N$2:$N$100, 0)))</f>
        <v/>
      </c>
      <c r="F14" s="26">
        <f>IF(COUNTIFS(Units!$N$2:$N$100, $B$2&amp;"-"&amp;$A14)=0, "", INDEX(Units!$G$2:$G$100, MATCH($B$2&amp;"-"&amp;$A14, Units!$N$2:$N$100, 0)))</f>
        <v/>
      </c>
      <c r="G14" s="26">
        <f>IF(COUNTIFS(Units!$N$2:$N$100, $B$2&amp;"-"&amp;$A14)=0, "", IF(INDEX(Units!$H$2:$H$100, MATCH($B$2&amp;"-"&amp;$A14, Units!$N$2:$N$100, 0))&lt;&gt;"Occupied", INDEX(Units!$H$2:$H$100, MATCH($B$2&amp;"-"&amp;$A14, Units!$N$2:$N$100, 0)), INDEX(Units!$I$2:$I$100, MATCH($B$2&amp;"-"&amp;$A14, Units!$N$2:$N$100, 0))))</f>
        <v/>
      </c>
      <c r="H14" s="27">
        <f>IF(COUNTIFS(Units!$N$2:$N$100, $B$2&amp;"-"&amp;$A14)=0, "", INDEX(Units!$J$2:$J$100, MATCH($B$2&amp;"-"&amp;$A14, Units!$N$2:$N$100, 0)))</f>
        <v/>
      </c>
    </row>
    <row r="15">
      <c r="A15" s="28" t="n">
        <v>4</v>
      </c>
      <c r="B15" s="2">
        <f>IF(COUNTIFS(Units!$N$2:$N$100, $B$2&amp;"-"&amp;$A15)=0, "", INDEX(Units!$B$2:$B$100, MATCH($B$2&amp;"-"&amp;$A15, Units!$N$2:$N$100, 0)))</f>
        <v/>
      </c>
      <c r="C15" s="2">
        <f>IF(COUNTIFS(Units!$N$2:$N$100, $B$2&amp;"-"&amp;$A15)=0, "", INDEX(Units!$C$2:$C$100, MATCH($B$2&amp;"-"&amp;$A15, Units!$N$2:$N$100, 0)))</f>
        <v/>
      </c>
      <c r="D15" s="29">
        <f>IF(COUNTIFS(Units!$N$2:$N$100, $B$2&amp;"-"&amp;$A15)=0, "", INDEX(Units!$D$2:$D$100, MATCH($B$2&amp;"-"&amp;$A15, Units!$N$2:$N$100, 0)))</f>
        <v/>
      </c>
      <c r="E15" s="29">
        <f>IF(COUNTIFS(Units!$N$2:$N$100, $B$2&amp;"-"&amp;$A15)=0, "", INDEX(Units!$E$2:$E$100, MATCH($B$2&amp;"-"&amp;$A15, Units!$N$2:$N$100, 0)))</f>
        <v/>
      </c>
      <c r="F15" s="2">
        <f>IF(COUNTIFS(Units!$N$2:$N$100, $B$2&amp;"-"&amp;$A15)=0, "", INDEX(Units!$G$2:$G$100, MATCH($B$2&amp;"-"&amp;$A15, Units!$N$2:$N$100, 0)))</f>
        <v/>
      </c>
      <c r="G15" s="2">
        <f>IF(COUNTIFS(Units!$N$2:$N$100, $B$2&amp;"-"&amp;$A15)=0, "", IF(INDEX(Units!$H$2:$H$100, MATCH($B$2&amp;"-"&amp;$A15, Units!$N$2:$N$100, 0))&lt;&gt;"Occupied", INDEX(Units!$H$2:$H$100, MATCH($B$2&amp;"-"&amp;$A15, Units!$N$2:$N$100, 0)), INDEX(Units!$I$2:$I$100, MATCH($B$2&amp;"-"&amp;$A15, Units!$N$2:$N$100, 0))))</f>
        <v/>
      </c>
      <c r="H15" s="29">
        <f>IF(COUNTIFS(Units!$N$2:$N$100, $B$2&amp;"-"&amp;$A15)=0, "", INDEX(Units!$J$2:$J$100, MATCH($B$2&amp;"-"&amp;$A15, Units!$N$2:$N$100, 0)))</f>
        <v/>
      </c>
    </row>
    <row r="16">
      <c r="A16" s="25" t="n">
        <v>5</v>
      </c>
      <c r="B16" s="26">
        <f>IF(COUNTIFS(Units!$N$2:$N$100, $B$2&amp;"-"&amp;$A16)=0, "", INDEX(Units!$B$2:$B$100, MATCH($B$2&amp;"-"&amp;$A16, Units!$N$2:$N$100, 0)))</f>
        <v/>
      </c>
      <c r="C16" s="26">
        <f>IF(COUNTIFS(Units!$N$2:$N$100, $B$2&amp;"-"&amp;$A16)=0, "", INDEX(Units!$C$2:$C$100, MATCH($B$2&amp;"-"&amp;$A16, Units!$N$2:$N$100, 0)))</f>
        <v/>
      </c>
      <c r="D16" s="27">
        <f>IF(COUNTIFS(Units!$N$2:$N$100, $B$2&amp;"-"&amp;$A16)=0, "", INDEX(Units!$D$2:$D$100, MATCH($B$2&amp;"-"&amp;$A16, Units!$N$2:$N$100, 0)))</f>
        <v/>
      </c>
      <c r="E16" s="27">
        <f>IF(COUNTIFS(Units!$N$2:$N$100, $B$2&amp;"-"&amp;$A16)=0, "", INDEX(Units!$E$2:$E$100, MATCH($B$2&amp;"-"&amp;$A16, Units!$N$2:$N$100, 0)))</f>
        <v/>
      </c>
      <c r="F16" s="26">
        <f>IF(COUNTIFS(Units!$N$2:$N$100, $B$2&amp;"-"&amp;$A16)=0, "", INDEX(Units!$G$2:$G$100, MATCH($B$2&amp;"-"&amp;$A16, Units!$N$2:$N$100, 0)))</f>
        <v/>
      </c>
      <c r="G16" s="26">
        <f>IF(COUNTIFS(Units!$N$2:$N$100, $B$2&amp;"-"&amp;$A16)=0, "", IF(INDEX(Units!$H$2:$H$100, MATCH($B$2&amp;"-"&amp;$A16, Units!$N$2:$N$100, 0))&lt;&gt;"Occupied", INDEX(Units!$H$2:$H$100, MATCH($B$2&amp;"-"&amp;$A16, Units!$N$2:$N$100, 0)), INDEX(Units!$I$2:$I$100, MATCH($B$2&amp;"-"&amp;$A16, Units!$N$2:$N$100, 0))))</f>
        <v/>
      </c>
      <c r="H16" s="27">
        <f>IF(COUNTIFS(Units!$N$2:$N$100, $B$2&amp;"-"&amp;$A16)=0, "", INDEX(Units!$J$2:$J$100, MATCH($B$2&amp;"-"&amp;$A16, Units!$N$2:$N$100, 0)))</f>
        <v/>
      </c>
    </row>
    <row r="17">
      <c r="A17" s="28" t="n">
        <v>6</v>
      </c>
      <c r="B17" s="2">
        <f>IF(COUNTIFS(Units!$N$2:$N$100, $B$2&amp;"-"&amp;$A17)=0, "", INDEX(Units!$B$2:$B$100, MATCH($B$2&amp;"-"&amp;$A17, Units!$N$2:$N$100, 0)))</f>
        <v/>
      </c>
      <c r="C17" s="2">
        <f>IF(COUNTIFS(Units!$N$2:$N$100, $B$2&amp;"-"&amp;$A17)=0, "", INDEX(Units!$C$2:$C$100, MATCH($B$2&amp;"-"&amp;$A17, Units!$N$2:$N$100, 0)))</f>
        <v/>
      </c>
      <c r="D17" s="29">
        <f>IF(COUNTIFS(Units!$N$2:$N$100, $B$2&amp;"-"&amp;$A17)=0, "", INDEX(Units!$D$2:$D$100, MATCH($B$2&amp;"-"&amp;$A17, Units!$N$2:$N$100, 0)))</f>
        <v/>
      </c>
      <c r="E17" s="29">
        <f>IF(COUNTIFS(Units!$N$2:$N$100, $B$2&amp;"-"&amp;$A17)=0, "", INDEX(Units!$E$2:$E$100, MATCH($B$2&amp;"-"&amp;$A17, Units!$N$2:$N$100, 0)))</f>
        <v/>
      </c>
      <c r="F17" s="2">
        <f>IF(COUNTIFS(Units!$N$2:$N$100, $B$2&amp;"-"&amp;$A17)=0, "", INDEX(Units!$G$2:$G$100, MATCH($B$2&amp;"-"&amp;$A17, Units!$N$2:$N$100, 0)))</f>
        <v/>
      </c>
      <c r="G17" s="2">
        <f>IF(COUNTIFS(Units!$N$2:$N$100, $B$2&amp;"-"&amp;$A17)=0, "", IF(INDEX(Units!$H$2:$H$100, MATCH($B$2&amp;"-"&amp;$A17, Units!$N$2:$N$100, 0))&lt;&gt;"Occupied", INDEX(Units!$H$2:$H$100, MATCH($B$2&amp;"-"&amp;$A17, Units!$N$2:$N$100, 0)), INDEX(Units!$I$2:$I$100, MATCH($B$2&amp;"-"&amp;$A17, Units!$N$2:$N$100, 0))))</f>
        <v/>
      </c>
      <c r="H17" s="29">
        <f>IF(COUNTIFS(Units!$N$2:$N$100, $B$2&amp;"-"&amp;$A17)=0, "", INDEX(Units!$J$2:$J$100, MATCH($B$2&amp;"-"&amp;$A17, Units!$N$2:$N$100, 0)))</f>
        <v/>
      </c>
    </row>
    <row r="18">
      <c r="A18" s="25" t="n">
        <v>7</v>
      </c>
      <c r="B18" s="26">
        <f>IF(COUNTIFS(Units!$N$2:$N$100, $B$2&amp;"-"&amp;$A18)=0, "", INDEX(Units!$B$2:$B$100, MATCH($B$2&amp;"-"&amp;$A18, Units!$N$2:$N$100, 0)))</f>
        <v/>
      </c>
      <c r="C18" s="26">
        <f>IF(COUNTIFS(Units!$N$2:$N$100, $B$2&amp;"-"&amp;$A18)=0, "", INDEX(Units!$C$2:$C$100, MATCH($B$2&amp;"-"&amp;$A18, Units!$N$2:$N$100, 0)))</f>
        <v/>
      </c>
      <c r="D18" s="27">
        <f>IF(COUNTIFS(Units!$N$2:$N$100, $B$2&amp;"-"&amp;$A18)=0, "", INDEX(Units!$D$2:$D$100, MATCH($B$2&amp;"-"&amp;$A18, Units!$N$2:$N$100, 0)))</f>
        <v/>
      </c>
      <c r="E18" s="27">
        <f>IF(COUNTIFS(Units!$N$2:$N$100, $B$2&amp;"-"&amp;$A18)=0, "", INDEX(Units!$E$2:$E$100, MATCH($B$2&amp;"-"&amp;$A18, Units!$N$2:$N$100, 0)))</f>
        <v/>
      </c>
      <c r="F18" s="26">
        <f>IF(COUNTIFS(Units!$N$2:$N$100, $B$2&amp;"-"&amp;$A18)=0, "", INDEX(Units!$G$2:$G$100, MATCH($B$2&amp;"-"&amp;$A18, Units!$N$2:$N$100, 0)))</f>
        <v/>
      </c>
      <c r="G18" s="26">
        <f>IF(COUNTIFS(Units!$N$2:$N$100, $B$2&amp;"-"&amp;$A18)=0, "", IF(INDEX(Units!$H$2:$H$100, MATCH($B$2&amp;"-"&amp;$A18, Units!$N$2:$N$100, 0))&lt;&gt;"Occupied", INDEX(Units!$H$2:$H$100, MATCH($B$2&amp;"-"&amp;$A18, Units!$N$2:$N$100, 0)), INDEX(Units!$I$2:$I$100, MATCH($B$2&amp;"-"&amp;$A18, Units!$N$2:$N$100, 0))))</f>
        <v/>
      </c>
      <c r="H18" s="27">
        <f>IF(COUNTIFS(Units!$N$2:$N$100, $B$2&amp;"-"&amp;$A18)=0, "", INDEX(Units!$J$2:$J$100, MATCH($B$2&amp;"-"&amp;$A18, Units!$N$2:$N$100, 0)))</f>
        <v/>
      </c>
    </row>
    <row r="19">
      <c r="A19" s="28" t="n">
        <v>8</v>
      </c>
      <c r="B19" s="2">
        <f>IF(COUNTIFS(Units!$N$2:$N$100, $B$2&amp;"-"&amp;$A19)=0, "", INDEX(Units!$B$2:$B$100, MATCH($B$2&amp;"-"&amp;$A19, Units!$N$2:$N$100, 0)))</f>
        <v/>
      </c>
      <c r="C19" s="2">
        <f>IF(COUNTIFS(Units!$N$2:$N$100, $B$2&amp;"-"&amp;$A19)=0, "", INDEX(Units!$C$2:$C$100, MATCH($B$2&amp;"-"&amp;$A19, Units!$N$2:$N$100, 0)))</f>
        <v/>
      </c>
      <c r="D19" s="29">
        <f>IF(COUNTIFS(Units!$N$2:$N$100, $B$2&amp;"-"&amp;$A19)=0, "", INDEX(Units!$D$2:$D$100, MATCH($B$2&amp;"-"&amp;$A19, Units!$N$2:$N$100, 0)))</f>
        <v/>
      </c>
      <c r="E19" s="29">
        <f>IF(COUNTIFS(Units!$N$2:$N$100, $B$2&amp;"-"&amp;$A19)=0, "", INDEX(Units!$E$2:$E$100, MATCH($B$2&amp;"-"&amp;$A19, Units!$N$2:$N$100, 0)))</f>
        <v/>
      </c>
      <c r="F19" s="2">
        <f>IF(COUNTIFS(Units!$N$2:$N$100, $B$2&amp;"-"&amp;$A19)=0, "", INDEX(Units!$G$2:$G$100, MATCH($B$2&amp;"-"&amp;$A19, Units!$N$2:$N$100, 0)))</f>
        <v/>
      </c>
      <c r="G19" s="2">
        <f>IF(COUNTIFS(Units!$N$2:$N$100, $B$2&amp;"-"&amp;$A19)=0, "", IF(INDEX(Units!$H$2:$H$100, MATCH($B$2&amp;"-"&amp;$A19, Units!$N$2:$N$100, 0))&lt;&gt;"Occupied", INDEX(Units!$H$2:$H$100, MATCH($B$2&amp;"-"&amp;$A19, Units!$N$2:$N$100, 0)), INDEX(Units!$I$2:$I$100, MATCH($B$2&amp;"-"&amp;$A19, Units!$N$2:$N$100, 0))))</f>
        <v/>
      </c>
      <c r="H19" s="29">
        <f>IF(COUNTIFS(Units!$N$2:$N$100, $B$2&amp;"-"&amp;$A19)=0, "", INDEX(Units!$J$2:$J$100, MATCH($B$2&amp;"-"&amp;$A19, Units!$N$2:$N$100, 0)))</f>
        <v/>
      </c>
    </row>
    <row r="20">
      <c r="A20" s="25" t="n">
        <v>9</v>
      </c>
      <c r="B20" s="26">
        <f>IF(COUNTIFS(Units!$N$2:$N$100, $B$2&amp;"-"&amp;$A20)=0, "", INDEX(Units!$B$2:$B$100, MATCH($B$2&amp;"-"&amp;$A20, Units!$N$2:$N$100, 0)))</f>
        <v/>
      </c>
      <c r="C20" s="26">
        <f>IF(COUNTIFS(Units!$N$2:$N$100, $B$2&amp;"-"&amp;$A20)=0, "", INDEX(Units!$C$2:$C$100, MATCH($B$2&amp;"-"&amp;$A20, Units!$N$2:$N$100, 0)))</f>
        <v/>
      </c>
      <c r="D20" s="27">
        <f>IF(COUNTIFS(Units!$N$2:$N$100, $B$2&amp;"-"&amp;$A20)=0, "", INDEX(Units!$D$2:$D$100, MATCH($B$2&amp;"-"&amp;$A20, Units!$N$2:$N$100, 0)))</f>
        <v/>
      </c>
      <c r="E20" s="27">
        <f>IF(COUNTIFS(Units!$N$2:$N$100, $B$2&amp;"-"&amp;$A20)=0, "", INDEX(Units!$E$2:$E$100, MATCH($B$2&amp;"-"&amp;$A20, Units!$N$2:$N$100, 0)))</f>
        <v/>
      </c>
      <c r="F20" s="26">
        <f>IF(COUNTIFS(Units!$N$2:$N$100, $B$2&amp;"-"&amp;$A20)=0, "", INDEX(Units!$G$2:$G$100, MATCH($B$2&amp;"-"&amp;$A20, Units!$N$2:$N$100, 0)))</f>
        <v/>
      </c>
      <c r="G20" s="26">
        <f>IF(COUNTIFS(Units!$N$2:$N$100, $B$2&amp;"-"&amp;$A20)=0, "", IF(INDEX(Units!$H$2:$H$100, MATCH($B$2&amp;"-"&amp;$A20, Units!$N$2:$N$100, 0))&lt;&gt;"Occupied", INDEX(Units!$H$2:$H$100, MATCH($B$2&amp;"-"&amp;$A20, Units!$N$2:$N$100, 0)), INDEX(Units!$I$2:$I$100, MATCH($B$2&amp;"-"&amp;$A20, Units!$N$2:$N$100, 0))))</f>
        <v/>
      </c>
      <c r="H20" s="27">
        <f>IF(COUNTIFS(Units!$N$2:$N$100, $B$2&amp;"-"&amp;$A20)=0, "", INDEX(Units!$J$2:$J$100, MATCH($B$2&amp;"-"&amp;$A20, Units!$N$2:$N$100, 0)))</f>
        <v/>
      </c>
    </row>
    <row r="21">
      <c r="A21" s="28" t="n">
        <v>10</v>
      </c>
      <c r="B21" s="2">
        <f>IF(COUNTIFS(Units!$N$2:$N$100, $B$2&amp;"-"&amp;$A21)=0, "", INDEX(Units!$B$2:$B$100, MATCH($B$2&amp;"-"&amp;$A21, Units!$N$2:$N$100, 0)))</f>
        <v/>
      </c>
      <c r="C21" s="2">
        <f>IF(COUNTIFS(Units!$N$2:$N$100, $B$2&amp;"-"&amp;$A21)=0, "", INDEX(Units!$C$2:$C$100, MATCH($B$2&amp;"-"&amp;$A21, Units!$N$2:$N$100, 0)))</f>
        <v/>
      </c>
      <c r="D21" s="29">
        <f>IF(COUNTIFS(Units!$N$2:$N$100, $B$2&amp;"-"&amp;$A21)=0, "", INDEX(Units!$D$2:$D$100, MATCH($B$2&amp;"-"&amp;$A21, Units!$N$2:$N$100, 0)))</f>
        <v/>
      </c>
      <c r="E21" s="29">
        <f>IF(COUNTIFS(Units!$N$2:$N$100, $B$2&amp;"-"&amp;$A21)=0, "", INDEX(Units!$E$2:$E$100, MATCH($B$2&amp;"-"&amp;$A21, Units!$N$2:$N$100, 0)))</f>
        <v/>
      </c>
      <c r="F21" s="2">
        <f>IF(COUNTIFS(Units!$N$2:$N$100, $B$2&amp;"-"&amp;$A21)=0, "", INDEX(Units!$G$2:$G$100, MATCH($B$2&amp;"-"&amp;$A21, Units!$N$2:$N$100, 0)))</f>
        <v/>
      </c>
      <c r="G21" s="2">
        <f>IF(COUNTIFS(Units!$N$2:$N$100, $B$2&amp;"-"&amp;$A21)=0, "", IF(INDEX(Units!$H$2:$H$100, MATCH($B$2&amp;"-"&amp;$A21, Units!$N$2:$N$100, 0))&lt;&gt;"Occupied", INDEX(Units!$H$2:$H$100, MATCH($B$2&amp;"-"&amp;$A21, Units!$N$2:$N$100, 0)), INDEX(Units!$I$2:$I$100, MATCH($B$2&amp;"-"&amp;$A21, Units!$N$2:$N$100, 0))))</f>
        <v/>
      </c>
      <c r="H21" s="29">
        <f>IF(COUNTIFS(Units!$N$2:$N$100, $B$2&amp;"-"&amp;$A21)=0, "", INDEX(Units!$J$2:$J$100, MATCH($B$2&amp;"-"&amp;$A21, Units!$N$2:$N$100, 0)))</f>
        <v/>
      </c>
    </row>
    <row r="22">
      <c r="A22" s="25" t="n">
        <v>11</v>
      </c>
      <c r="B22" s="26">
        <f>IF(COUNTIFS(Units!$N$2:$N$100, $B$2&amp;"-"&amp;$A22)=0, "", INDEX(Units!$B$2:$B$100, MATCH($B$2&amp;"-"&amp;$A22, Units!$N$2:$N$100, 0)))</f>
        <v/>
      </c>
      <c r="C22" s="26">
        <f>IF(COUNTIFS(Units!$N$2:$N$100, $B$2&amp;"-"&amp;$A22)=0, "", INDEX(Units!$C$2:$C$100, MATCH($B$2&amp;"-"&amp;$A22, Units!$N$2:$N$100, 0)))</f>
        <v/>
      </c>
      <c r="D22" s="27">
        <f>IF(COUNTIFS(Units!$N$2:$N$100, $B$2&amp;"-"&amp;$A22)=0, "", INDEX(Units!$D$2:$D$100, MATCH($B$2&amp;"-"&amp;$A22, Units!$N$2:$N$100, 0)))</f>
        <v/>
      </c>
      <c r="E22" s="27">
        <f>IF(COUNTIFS(Units!$N$2:$N$100, $B$2&amp;"-"&amp;$A22)=0, "", INDEX(Units!$E$2:$E$100, MATCH($B$2&amp;"-"&amp;$A22, Units!$N$2:$N$100, 0)))</f>
        <v/>
      </c>
      <c r="F22" s="26">
        <f>IF(COUNTIFS(Units!$N$2:$N$100, $B$2&amp;"-"&amp;$A22)=0, "", INDEX(Units!$G$2:$G$100, MATCH($B$2&amp;"-"&amp;$A22, Units!$N$2:$N$100, 0)))</f>
        <v/>
      </c>
      <c r="G22" s="26">
        <f>IF(COUNTIFS(Units!$N$2:$N$100, $B$2&amp;"-"&amp;$A22)=0, "", IF(INDEX(Units!$H$2:$H$100, MATCH($B$2&amp;"-"&amp;$A22, Units!$N$2:$N$100, 0))&lt;&gt;"Occupied", INDEX(Units!$H$2:$H$100, MATCH($B$2&amp;"-"&amp;$A22, Units!$N$2:$N$100, 0)), INDEX(Units!$I$2:$I$100, MATCH($B$2&amp;"-"&amp;$A22, Units!$N$2:$N$100, 0))))</f>
        <v/>
      </c>
      <c r="H22" s="27">
        <f>IF(COUNTIFS(Units!$N$2:$N$100, $B$2&amp;"-"&amp;$A22)=0, "", INDEX(Units!$J$2:$J$100, MATCH($B$2&amp;"-"&amp;$A22, Units!$N$2:$N$100, 0)))</f>
        <v/>
      </c>
    </row>
    <row r="23">
      <c r="A23" s="28" t="n">
        <v>12</v>
      </c>
      <c r="B23" s="2">
        <f>IF(COUNTIFS(Units!$N$2:$N$100, $B$2&amp;"-"&amp;$A23)=0, "", INDEX(Units!$B$2:$B$100, MATCH($B$2&amp;"-"&amp;$A23, Units!$N$2:$N$100, 0)))</f>
        <v/>
      </c>
      <c r="C23" s="2">
        <f>IF(COUNTIFS(Units!$N$2:$N$100, $B$2&amp;"-"&amp;$A23)=0, "", INDEX(Units!$C$2:$C$100, MATCH($B$2&amp;"-"&amp;$A23, Units!$N$2:$N$100, 0)))</f>
        <v/>
      </c>
      <c r="D23" s="29">
        <f>IF(COUNTIFS(Units!$N$2:$N$100, $B$2&amp;"-"&amp;$A23)=0, "", INDEX(Units!$D$2:$D$100, MATCH($B$2&amp;"-"&amp;$A23, Units!$N$2:$N$100, 0)))</f>
        <v/>
      </c>
      <c r="E23" s="29">
        <f>IF(COUNTIFS(Units!$N$2:$N$100, $B$2&amp;"-"&amp;$A23)=0, "", INDEX(Units!$E$2:$E$100, MATCH($B$2&amp;"-"&amp;$A23, Units!$N$2:$N$100, 0)))</f>
        <v/>
      </c>
      <c r="F23" s="2">
        <f>IF(COUNTIFS(Units!$N$2:$N$100, $B$2&amp;"-"&amp;$A23)=0, "", INDEX(Units!$G$2:$G$100, MATCH($B$2&amp;"-"&amp;$A23, Units!$N$2:$N$100, 0)))</f>
        <v/>
      </c>
      <c r="G23" s="2">
        <f>IF(COUNTIFS(Units!$N$2:$N$100, $B$2&amp;"-"&amp;$A23)=0, "", IF(INDEX(Units!$H$2:$H$100, MATCH($B$2&amp;"-"&amp;$A23, Units!$N$2:$N$100, 0))&lt;&gt;"Occupied", INDEX(Units!$H$2:$H$100, MATCH($B$2&amp;"-"&amp;$A23, Units!$N$2:$N$100, 0)), INDEX(Units!$I$2:$I$100, MATCH($B$2&amp;"-"&amp;$A23, Units!$N$2:$N$100, 0))))</f>
        <v/>
      </c>
      <c r="H23" s="29">
        <f>IF(COUNTIFS(Units!$N$2:$N$100, $B$2&amp;"-"&amp;$A23)=0, "", INDEX(Units!$J$2:$J$100, MATCH($B$2&amp;"-"&amp;$A23, Units!$N$2:$N$100, 0)))</f>
        <v/>
      </c>
    </row>
    <row r="24">
      <c r="A24" s="25" t="n">
        <v>13</v>
      </c>
      <c r="B24" s="26">
        <f>IF(COUNTIFS(Units!$N$2:$N$100, $B$2&amp;"-"&amp;$A24)=0, "", INDEX(Units!$B$2:$B$100, MATCH($B$2&amp;"-"&amp;$A24, Units!$N$2:$N$100, 0)))</f>
        <v/>
      </c>
      <c r="C24" s="26">
        <f>IF(COUNTIFS(Units!$N$2:$N$100, $B$2&amp;"-"&amp;$A24)=0, "", INDEX(Units!$C$2:$C$100, MATCH($B$2&amp;"-"&amp;$A24, Units!$N$2:$N$100, 0)))</f>
        <v/>
      </c>
      <c r="D24" s="27">
        <f>IF(COUNTIFS(Units!$N$2:$N$100, $B$2&amp;"-"&amp;$A24)=0, "", INDEX(Units!$D$2:$D$100, MATCH($B$2&amp;"-"&amp;$A24, Units!$N$2:$N$100, 0)))</f>
        <v/>
      </c>
      <c r="E24" s="27">
        <f>IF(COUNTIFS(Units!$N$2:$N$100, $B$2&amp;"-"&amp;$A24)=0, "", INDEX(Units!$E$2:$E$100, MATCH($B$2&amp;"-"&amp;$A24, Units!$N$2:$N$100, 0)))</f>
        <v/>
      </c>
      <c r="F24" s="26">
        <f>IF(COUNTIFS(Units!$N$2:$N$100, $B$2&amp;"-"&amp;$A24)=0, "", INDEX(Units!$G$2:$G$100, MATCH($B$2&amp;"-"&amp;$A24, Units!$N$2:$N$100, 0)))</f>
        <v/>
      </c>
      <c r="G24" s="26">
        <f>IF(COUNTIFS(Units!$N$2:$N$100, $B$2&amp;"-"&amp;$A24)=0, "", IF(INDEX(Units!$H$2:$H$100, MATCH($B$2&amp;"-"&amp;$A24, Units!$N$2:$N$100, 0))&lt;&gt;"Occupied", INDEX(Units!$H$2:$H$100, MATCH($B$2&amp;"-"&amp;$A24, Units!$N$2:$N$100, 0)), INDEX(Units!$I$2:$I$100, MATCH($B$2&amp;"-"&amp;$A24, Units!$N$2:$N$100, 0))))</f>
        <v/>
      </c>
      <c r="H24" s="27">
        <f>IF(COUNTIFS(Units!$N$2:$N$100, $B$2&amp;"-"&amp;$A24)=0, "", INDEX(Units!$J$2:$J$100, MATCH($B$2&amp;"-"&amp;$A24, Units!$N$2:$N$100, 0)))</f>
        <v/>
      </c>
    </row>
    <row r="25">
      <c r="A25" s="28" t="n">
        <v>14</v>
      </c>
      <c r="B25" s="2">
        <f>IF(COUNTIFS(Units!$N$2:$N$100, $B$2&amp;"-"&amp;$A25)=0, "", INDEX(Units!$B$2:$B$100, MATCH($B$2&amp;"-"&amp;$A25, Units!$N$2:$N$100, 0)))</f>
        <v/>
      </c>
      <c r="C25" s="2">
        <f>IF(COUNTIFS(Units!$N$2:$N$100, $B$2&amp;"-"&amp;$A25)=0, "", INDEX(Units!$C$2:$C$100, MATCH($B$2&amp;"-"&amp;$A25, Units!$N$2:$N$100, 0)))</f>
        <v/>
      </c>
      <c r="D25" s="29">
        <f>IF(COUNTIFS(Units!$N$2:$N$100, $B$2&amp;"-"&amp;$A25)=0, "", INDEX(Units!$D$2:$D$100, MATCH($B$2&amp;"-"&amp;$A25, Units!$N$2:$N$100, 0)))</f>
        <v/>
      </c>
      <c r="E25" s="29">
        <f>IF(COUNTIFS(Units!$N$2:$N$100, $B$2&amp;"-"&amp;$A25)=0, "", INDEX(Units!$E$2:$E$100, MATCH($B$2&amp;"-"&amp;$A25, Units!$N$2:$N$100, 0)))</f>
        <v/>
      </c>
      <c r="F25" s="2">
        <f>IF(COUNTIFS(Units!$N$2:$N$100, $B$2&amp;"-"&amp;$A25)=0, "", INDEX(Units!$G$2:$G$100, MATCH($B$2&amp;"-"&amp;$A25, Units!$N$2:$N$100, 0)))</f>
        <v/>
      </c>
      <c r="G25" s="2">
        <f>IF(COUNTIFS(Units!$N$2:$N$100, $B$2&amp;"-"&amp;$A25)=0, "", IF(INDEX(Units!$H$2:$H$100, MATCH($B$2&amp;"-"&amp;$A25, Units!$N$2:$N$100, 0))&lt;&gt;"Occupied", INDEX(Units!$H$2:$H$100, MATCH($B$2&amp;"-"&amp;$A25, Units!$N$2:$N$100, 0)), INDEX(Units!$I$2:$I$100, MATCH($B$2&amp;"-"&amp;$A25, Units!$N$2:$N$100, 0))))</f>
        <v/>
      </c>
      <c r="H25" s="29">
        <f>IF(COUNTIFS(Units!$N$2:$N$100, $B$2&amp;"-"&amp;$A25)=0, "", INDEX(Units!$J$2:$J$100, MATCH($B$2&amp;"-"&amp;$A25, Units!$N$2:$N$100, 0)))</f>
        <v/>
      </c>
    </row>
    <row r="26">
      <c r="A26" s="25" t="n">
        <v>15</v>
      </c>
      <c r="B26" s="26">
        <f>IF(COUNTIFS(Units!$N$2:$N$100, $B$2&amp;"-"&amp;$A26)=0, "", INDEX(Units!$B$2:$B$100, MATCH($B$2&amp;"-"&amp;$A26, Units!$N$2:$N$100, 0)))</f>
        <v/>
      </c>
      <c r="C26" s="26">
        <f>IF(COUNTIFS(Units!$N$2:$N$100, $B$2&amp;"-"&amp;$A26)=0, "", INDEX(Units!$C$2:$C$100, MATCH($B$2&amp;"-"&amp;$A26, Units!$N$2:$N$100, 0)))</f>
        <v/>
      </c>
      <c r="D26" s="27">
        <f>IF(COUNTIFS(Units!$N$2:$N$100, $B$2&amp;"-"&amp;$A26)=0, "", INDEX(Units!$D$2:$D$100, MATCH($B$2&amp;"-"&amp;$A26, Units!$N$2:$N$100, 0)))</f>
        <v/>
      </c>
      <c r="E26" s="27">
        <f>IF(COUNTIFS(Units!$N$2:$N$100, $B$2&amp;"-"&amp;$A26)=0, "", INDEX(Units!$E$2:$E$100, MATCH($B$2&amp;"-"&amp;$A26, Units!$N$2:$N$100, 0)))</f>
        <v/>
      </c>
      <c r="F26" s="26">
        <f>IF(COUNTIFS(Units!$N$2:$N$100, $B$2&amp;"-"&amp;$A26)=0, "", INDEX(Units!$G$2:$G$100, MATCH($B$2&amp;"-"&amp;$A26, Units!$N$2:$N$100, 0)))</f>
        <v/>
      </c>
      <c r="G26" s="26">
        <f>IF(COUNTIFS(Units!$N$2:$N$100, $B$2&amp;"-"&amp;$A26)=0, "", IF(INDEX(Units!$H$2:$H$100, MATCH($B$2&amp;"-"&amp;$A26, Units!$N$2:$N$100, 0))&lt;&gt;"Occupied", INDEX(Units!$H$2:$H$100, MATCH($B$2&amp;"-"&amp;$A26, Units!$N$2:$N$100, 0)), INDEX(Units!$I$2:$I$100, MATCH($B$2&amp;"-"&amp;$A26, Units!$N$2:$N$100, 0))))</f>
        <v/>
      </c>
      <c r="H26" s="27">
        <f>IF(COUNTIFS(Units!$N$2:$N$100, $B$2&amp;"-"&amp;$A26)=0, "", INDEX(Units!$J$2:$J$100, MATCH($B$2&amp;"-"&amp;$A26, Units!$N$2:$N$100, 0)))</f>
        <v/>
      </c>
    </row>
    <row r="27">
      <c r="A27" s="28" t="n">
        <v>16</v>
      </c>
      <c r="B27" s="2">
        <f>IF(COUNTIFS(Units!$N$2:$N$100, $B$2&amp;"-"&amp;$A27)=0, "", INDEX(Units!$B$2:$B$100, MATCH($B$2&amp;"-"&amp;$A27, Units!$N$2:$N$100, 0)))</f>
        <v/>
      </c>
      <c r="C27" s="2">
        <f>IF(COUNTIFS(Units!$N$2:$N$100, $B$2&amp;"-"&amp;$A27)=0, "", INDEX(Units!$C$2:$C$100, MATCH($B$2&amp;"-"&amp;$A27, Units!$N$2:$N$100, 0)))</f>
        <v/>
      </c>
      <c r="D27" s="29">
        <f>IF(COUNTIFS(Units!$N$2:$N$100, $B$2&amp;"-"&amp;$A27)=0, "", INDEX(Units!$D$2:$D$100, MATCH($B$2&amp;"-"&amp;$A27, Units!$N$2:$N$100, 0)))</f>
        <v/>
      </c>
      <c r="E27" s="29">
        <f>IF(COUNTIFS(Units!$N$2:$N$100, $B$2&amp;"-"&amp;$A27)=0, "", INDEX(Units!$E$2:$E$100, MATCH($B$2&amp;"-"&amp;$A27, Units!$N$2:$N$100, 0)))</f>
        <v/>
      </c>
      <c r="F27" s="2">
        <f>IF(COUNTIFS(Units!$N$2:$N$100, $B$2&amp;"-"&amp;$A27)=0, "", INDEX(Units!$G$2:$G$100, MATCH($B$2&amp;"-"&amp;$A27, Units!$N$2:$N$100, 0)))</f>
        <v/>
      </c>
      <c r="G27" s="2">
        <f>IF(COUNTIFS(Units!$N$2:$N$100, $B$2&amp;"-"&amp;$A27)=0, "", IF(INDEX(Units!$H$2:$H$100, MATCH($B$2&amp;"-"&amp;$A27, Units!$N$2:$N$100, 0))&lt;&gt;"Occupied", INDEX(Units!$H$2:$H$100, MATCH($B$2&amp;"-"&amp;$A27, Units!$N$2:$N$100, 0)), INDEX(Units!$I$2:$I$100, MATCH($B$2&amp;"-"&amp;$A27, Units!$N$2:$N$100, 0))))</f>
        <v/>
      </c>
      <c r="H27" s="29">
        <f>IF(COUNTIFS(Units!$N$2:$N$100, $B$2&amp;"-"&amp;$A27)=0, "", INDEX(Units!$J$2:$J$100, MATCH($B$2&amp;"-"&amp;$A27, Units!$N$2:$N$100, 0)))</f>
        <v/>
      </c>
    </row>
    <row r="29">
      <c r="A29" s="30" t="inlineStr">
        <is>
          <t>Manager notes</t>
        </is>
      </c>
    </row>
    <row r="30">
      <c r="A30" s="31" t="inlineStr">
        <is>
          <t>@notes</t>
        </is>
      </c>
      <c r="B30" s="32" t="n"/>
      <c r="C30" s="32" t="n"/>
      <c r="D30" s="32" t="n"/>
      <c r="E30" s="32" t="n"/>
      <c r="F30" s="32" t="n"/>
      <c r="G30" s="32" t="n"/>
      <c r="H30" s="32" t="n"/>
    </row>
    <row r="31">
      <c r="A31" s="32" t="n"/>
      <c r="B31" s="32" t="n"/>
      <c r="C31" s="32" t="n"/>
      <c r="D31" s="32" t="n"/>
      <c r="E31" s="32" t="n"/>
      <c r="F31" s="32" t="n"/>
      <c r="G31" s="32" t="n"/>
      <c r="H31" s="32" t="n"/>
    </row>
    <row r="33">
      <c r="A33" s="16" t="inlineStr">
        <is>
          <t>Scheduled rent per lease; vacant units listed at asking (market) rent with no tenant.</t>
        </is>
      </c>
    </row>
    <row r="34">
      <c r="A34" s="33" t="inlineStr">
        <is>
          <t>Built with the free MailMergic workbook · guide: https://mailmergic.com/blog/per-property-rent-rolls</t>
        </is>
      </c>
    </row>
  </sheetData>
  <mergeCells count="5">
    <mergeCell ref="F4:G4"/>
    <mergeCell ref="B4:D4"/>
    <mergeCell ref="A1:I1"/>
    <mergeCell ref="A30:H31"/>
    <mergeCell ref="A3:F3"/>
  </mergeCells>
  <conditionalFormatting sqref="G12:G27">
    <cfRule type="cellIs" priority="1" operator="equal" dxfId="0">
      <formula>"Paid"</formula>
    </cfRule>
    <cfRule type="cellIs" priority="2" operator="equal" dxfId="1">
      <formula>"Pending"</formula>
    </cfRule>
    <cfRule type="cellIs" priority="3" operator="equal" dxfId="2">
      <formula>"Overdue"</formula>
    </cfRule>
    <cfRule type="cellIs" priority="4" operator="equal" dxfId="3">
      <formula>"Vacant"</formula>
    </cfRule>
    <cfRule type="cellIs" priority="5" operator="equal" dxfId="1">
      <formula>"Notice"</formula>
    </cfRule>
  </conditionalFormatting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06979E"/>
    <outlinePr summaryBelow="1" summaryRight="1"/>
    <pageSetUpPr fitToPage="1"/>
  </sheetPr>
  <dimension ref="A1:F22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6" customWidth="1" min="3" max="3"/>
    <col width="14" customWidth="1" min="4" max="4"/>
    <col width="12" customWidth="1" min="5" max="5"/>
    <col width="5" customWidth="1" min="6" max="6"/>
  </cols>
  <sheetData>
    <row r="1" ht="34" customHeight="1">
      <c r="A1" s="6" t="inlineStr">
        <is>
          <t>OWNER STATEMENT</t>
        </is>
      </c>
      <c r="B1" s="7" t="n"/>
      <c r="C1" s="7" t="n"/>
      <c r="D1" s="7" t="n"/>
      <c r="E1" s="7" t="n"/>
      <c r="F1" s="7" t="n"/>
    </row>
    <row r="2">
      <c r="A2" s="8" t="inlineStr">
        <is>
          <t>Owner ID</t>
        </is>
      </c>
      <c r="B2" s="9" t="inlineStr">
        <is>
          <t>@owner_id</t>
        </is>
      </c>
    </row>
    <row r="3">
      <c r="B3" s="12" t="inlineStr">
        <is>
          <t>@owner_name</t>
        </is>
      </c>
    </row>
    <row r="4">
      <c r="B4" s="8" t="inlineStr">
        <is>
          <t>Management fee</t>
        </is>
      </c>
      <c r="C4" s="34" t="inlineStr">
        <is>
          <t>@fee_pct</t>
        </is>
      </c>
      <c r="D4" s="35" t="inlineStr">
        <is>
          <t>2026-08</t>
        </is>
      </c>
      <c r="E4" s="16" t="inlineStr">
        <is>
          <t>period (typed once)</t>
        </is>
      </c>
    </row>
    <row r="8">
      <c r="B8" s="36" t="inlineStr">
        <is>
          <t>Rent collected</t>
        </is>
      </c>
      <c r="C8" s="37">
        <f>SUMIFS(Units!$L$2:$L$100, Units!$M$2:$M$100, $B$2)</f>
        <v/>
      </c>
    </row>
    <row r="9">
      <c r="B9" s="36" t="inlineStr">
        <is>
          <t>Expenses</t>
        </is>
      </c>
      <c r="C9" s="37">
        <f>SUMIFS(Expenses!$E$2:$E$200, Expenses!$C$2:$C$200, $B$2, Expenses!$B$2:$B$200, $D$4)</f>
        <v/>
      </c>
    </row>
    <row r="10">
      <c r="B10" s="36" t="inlineStr">
        <is>
          <t>Management fee</t>
        </is>
      </c>
      <c r="C10" s="37">
        <f>ROUND(C8*$C$4, 2)</f>
        <v/>
      </c>
    </row>
    <row r="11">
      <c r="B11" s="38" t="inlineStr">
        <is>
          <t>Owner draw</t>
        </is>
      </c>
      <c r="C11" s="39">
        <f>C8-C9-C10</f>
        <v/>
      </c>
    </row>
    <row r="14">
      <c r="B14" s="30" t="inlineStr">
        <is>
          <t>Your properties</t>
        </is>
      </c>
    </row>
    <row r="15">
      <c r="A15" s="40" t="inlineStr">
        <is>
          <t>#</t>
        </is>
      </c>
      <c r="B15" s="23" t="inlineStr">
        <is>
          <t>Property</t>
        </is>
      </c>
      <c r="C15" s="24" t="inlineStr">
        <is>
          <t>Collected</t>
        </is>
      </c>
      <c r="D15" s="23" t="inlineStr"/>
    </row>
    <row r="16">
      <c r="A16" s="28" t="n">
        <v>1</v>
      </c>
      <c r="B16" s="2">
        <f>IF(COUNTIFS(Properties!$K$2:$K$15, $B$2&amp;"-"&amp;$A16)=0, "", INDEX(Properties!$B$2:$B$15, MATCH($B$2&amp;"-"&amp;$A16, Properties!$K$2:$K$15, 0)))</f>
        <v/>
      </c>
      <c r="C16" s="29">
        <f>IF($D16="", "", SUMIFS(Units!$L$2:$L$100, Units!$A$2:$A$100, $D16))</f>
        <v/>
      </c>
      <c r="D16" s="41">
        <f>IF(COUNTIFS(Properties!$K$2:$K$15, $B$2&amp;"-"&amp;$A16)=0, "", INDEX(Properties!$A$2:$A$15, MATCH($B$2&amp;"-"&amp;$A16, Properties!$K$2:$K$15, 0)))</f>
        <v/>
      </c>
    </row>
    <row r="17">
      <c r="A17" s="28" t="n">
        <v>2</v>
      </c>
      <c r="B17" s="2">
        <f>IF(COUNTIFS(Properties!$K$2:$K$15, $B$2&amp;"-"&amp;$A17)=0, "", INDEX(Properties!$B$2:$B$15, MATCH($B$2&amp;"-"&amp;$A17, Properties!$K$2:$K$15, 0)))</f>
        <v/>
      </c>
      <c r="C17" s="29">
        <f>IF($D17="", "", SUMIFS(Units!$L$2:$L$100, Units!$A$2:$A$100, $D17))</f>
        <v/>
      </c>
      <c r="D17" s="41">
        <f>IF(COUNTIFS(Properties!$K$2:$K$15, $B$2&amp;"-"&amp;$A17)=0, "", INDEX(Properties!$A$2:$A$15, MATCH($B$2&amp;"-"&amp;$A17, Properties!$K$2:$K$15, 0)))</f>
        <v/>
      </c>
    </row>
    <row r="18">
      <c r="A18" s="28" t="n">
        <v>3</v>
      </c>
      <c r="B18" s="2">
        <f>IF(COUNTIFS(Properties!$K$2:$K$15, $B$2&amp;"-"&amp;$A18)=0, "", INDEX(Properties!$B$2:$B$15, MATCH($B$2&amp;"-"&amp;$A18, Properties!$K$2:$K$15, 0)))</f>
        <v/>
      </c>
      <c r="C18" s="29">
        <f>IF($D18="", "", SUMIFS(Units!$L$2:$L$100, Units!$A$2:$A$100, $D18))</f>
        <v/>
      </c>
      <c r="D18" s="41">
        <f>IF(COUNTIFS(Properties!$K$2:$K$15, $B$2&amp;"-"&amp;$A18)=0, "", INDEX(Properties!$A$2:$A$15, MATCH($B$2&amp;"-"&amp;$A18, Properties!$K$2:$K$15, 0)))</f>
        <v/>
      </c>
    </row>
    <row r="20">
      <c r="B20" s="16" t="inlineStr">
        <is>
          <t>Expense detail is available on request; the log is filed by month.</t>
        </is>
      </c>
    </row>
    <row r="22">
      <c r="B22" s="33" t="inlineStr">
        <is>
          <t>Built with the free MailMergic workbook · guide: https://mailmergic.com/blog/per-property-rent-rolls</t>
        </is>
      </c>
    </row>
  </sheetData>
  <mergeCells count="2">
    <mergeCell ref="B3:D3"/>
    <mergeCell ref="A1:F1"/>
  </mergeCells>
  <pageMargins left="0.75" right="0.75" top="1" bottom="1" header="0.5" footer="0.5"/>
  <pageSetup orientation="portrait" fitToHeight="0" fitToWidth="1"/>
</worksheet>
</file>

<file path=xl/worksheets/sheet4.xml><?xml version="1.0" encoding="utf-8"?>
<worksheet xmlns="http://schemas.openxmlformats.org/spreadsheetml/2006/main">
  <sheetPr>
    <tabColor rgb="0094A3B8"/>
    <outlinePr summaryBelow="1" summaryRight="1"/>
    <pageSetUpPr/>
  </sheetPr>
  <dimension ref="A1:N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8" customWidth="1" min="2" max="2"/>
    <col width="16" customWidth="1" min="3" max="3"/>
    <col width="12" customWidth="1" min="4" max="4"/>
    <col width="12" customWidth="1" min="5" max="5"/>
    <col width="12" customWidth="1" min="6" max="6"/>
    <col width="12" customWidth="1" min="7" max="7"/>
    <col width="11" customWidth="1" min="8" max="8"/>
    <col width="11" customWidth="1" min="9" max="9"/>
    <col width="11" customWidth="1" min="10" max="10"/>
    <col width="13" customWidth="1" min="11" max="11"/>
    <col width="13" customWidth="1" min="12" max="12"/>
    <col width="10" customWidth="1" min="13" max="13"/>
    <col width="10" customWidth="1" min="14" max="14"/>
  </cols>
  <sheetData>
    <row r="1" ht="22" customHeight="1">
      <c r="A1" s="1" t="inlineStr">
        <is>
          <t>property_id</t>
        </is>
      </c>
      <c r="B1" s="1" t="inlineStr">
        <is>
          <t>unit_no</t>
        </is>
      </c>
      <c r="C1" s="1" t="inlineStr">
        <is>
          <t>tenant_name</t>
        </is>
      </c>
      <c r="D1" s="1" t="inlineStr">
        <is>
          <t>monthly_rent</t>
        </is>
      </c>
      <c r="E1" s="1" t="inlineStr">
        <is>
          <t>market_rent</t>
        </is>
      </c>
      <c r="F1" s="1" t="inlineStr">
        <is>
          <t>lease_start</t>
        </is>
      </c>
      <c r="G1" s="1" t="inlineStr">
        <is>
          <t>lease_end</t>
        </is>
      </c>
      <c r="H1" s="1" t="inlineStr">
        <is>
          <t>occupancy</t>
        </is>
      </c>
      <c r="I1" s="1" t="inlineStr">
        <is>
          <t>rent_status</t>
        </is>
      </c>
      <c r="J1" s="1" t="inlineStr">
        <is>
          <t>balance_due</t>
        </is>
      </c>
      <c r="K1" s="1" t="inlineStr">
        <is>
          <t>security_deposit</t>
        </is>
      </c>
      <c r="L1" s="1" t="inlineStr">
        <is>
          <t>rent_collected</t>
        </is>
      </c>
      <c r="M1" s="1" t="inlineStr">
        <is>
          <t>owner_id</t>
        </is>
      </c>
      <c r="N1" s="1" t="inlineStr">
        <is>
          <t>unit_key</t>
        </is>
      </c>
    </row>
    <row r="2">
      <c r="A2" s="2" t="inlineStr">
        <is>
          <t>P-01</t>
        </is>
      </c>
      <c r="B2" s="3" t="n">
        <v>1</v>
      </c>
      <c r="C2" s="2" t="inlineStr">
        <is>
          <t>K. Aldana</t>
        </is>
      </c>
      <c r="D2" s="29" t="n">
        <v>1460</v>
      </c>
      <c r="E2" s="29" t="n">
        <v>1520</v>
      </c>
      <c r="F2" s="2" t="inlineStr">
        <is>
          <t>2022-06-01</t>
        </is>
      </c>
      <c r="G2" s="2" t="inlineStr">
        <is>
          <t>2023-05-30</t>
        </is>
      </c>
      <c r="H2" s="2" t="inlineStr">
        <is>
          <t>Occupied</t>
        </is>
      </c>
      <c r="I2" s="2" t="inlineStr">
        <is>
          <t>Paid</t>
        </is>
      </c>
      <c r="J2" s="29" t="n">
        <v>0</v>
      </c>
      <c r="K2" s="29" t="n">
        <v>2920</v>
      </c>
      <c r="L2" s="29" t="n">
        <v>1460</v>
      </c>
      <c r="M2" s="2" t="str">
        <f>VLOOKUP(A2, Properties!$A$2:$D$15, 4, FALSE)</f>
        <v>O-02</v>
      </c>
      <c r="N2" s="2" t="str">
        <f>A2 &amp; "-" &amp; COUNTIFS(A$2:A2, A2)</f>
        <v>P-01-1</v>
      </c>
    </row>
    <row r="3">
      <c r="A3" s="2" t="inlineStr">
        <is>
          <t>P-01</t>
        </is>
      </c>
      <c r="B3" s="3" t="n">
        <v>2</v>
      </c>
      <c r="C3" s="2" t="inlineStr">
        <is>
          <t>R. Brooks</t>
        </is>
      </c>
      <c r="D3" s="29" t="n">
        <v>1090</v>
      </c>
      <c r="E3" s="29" t="n">
        <v>1130</v>
      </c>
      <c r="F3" s="2" t="inlineStr">
        <is>
          <t>2025-08-01</t>
        </is>
      </c>
      <c r="G3" s="2" t="inlineStr">
        <is>
          <t>2028-05-30</t>
        </is>
      </c>
      <c r="H3" s="2" t="inlineStr">
        <is>
          <t>Occupied</t>
        </is>
      </c>
      <c r="I3" s="2" t="inlineStr">
        <is>
          <t>Paid</t>
        </is>
      </c>
      <c r="J3" s="29" t="n">
        <v>0</v>
      </c>
      <c r="K3" s="29" t="n">
        <v>2180</v>
      </c>
      <c r="L3" s="29" t="n">
        <v>1090</v>
      </c>
      <c r="M3" s="2" t="str">
        <f>VLOOKUP(A3, Properties!$A$2:$D$15, 4, FALSE)</f>
        <v>O-02</v>
      </c>
      <c r="N3" s="2" t="str">
        <f>A3 &amp; "-" &amp; COUNTIFS(A$2:A3, A3)</f>
        <v>P-01-2</v>
      </c>
    </row>
    <row r="4">
      <c r="A4" s="2" t="inlineStr">
        <is>
          <t>P-01</t>
        </is>
      </c>
      <c r="B4" s="3" t="n">
        <v>3</v>
      </c>
      <c r="C4" s="2" t="inlineStr">
        <is>
          <t>S. Chen</t>
        </is>
      </c>
      <c r="D4" s="29" t="n">
        <v>1200</v>
      </c>
      <c r="E4" s="29" t="n">
        <v>1250</v>
      </c>
      <c r="F4" s="2" t="inlineStr">
        <is>
          <t>2022-12-01</t>
        </is>
      </c>
      <c r="G4" s="2" t="inlineStr">
        <is>
          <t>2025-01-30</t>
        </is>
      </c>
      <c r="H4" s="2" t="inlineStr">
        <is>
          <t>Occupied</t>
        </is>
      </c>
      <c r="I4" s="2" t="inlineStr">
        <is>
          <t>Paid</t>
        </is>
      </c>
      <c r="J4" s="29" t="n">
        <v>0</v>
      </c>
      <c r="K4" s="29" t="n">
        <v>2400</v>
      </c>
      <c r="L4" s="29" t="n">
        <v>1200</v>
      </c>
      <c r="M4" s="2" t="str">
        <f>VLOOKUP(A4, Properties!$A$2:$D$15, 4, FALSE)</f>
        <v>O-02</v>
      </c>
      <c r="N4" s="2" t="str">
        <f>A4 &amp; "-" &amp; COUNTIFS(A$2:A4, A4)</f>
        <v>P-01-3</v>
      </c>
    </row>
    <row r="5">
      <c r="A5" s="2" t="inlineStr">
        <is>
          <t>P-01</t>
        </is>
      </c>
      <c r="B5" s="3" t="n">
        <v>4</v>
      </c>
      <c r="C5" s="2" t="n"/>
      <c r="D5" s="29" t="n"/>
      <c r="E5" s="29" t="n">
        <v>1070</v>
      </c>
      <c r="F5" s="2" t="n"/>
      <c r="G5" s="2" t="n"/>
      <c r="H5" s="2" t="inlineStr">
        <is>
          <t>Vacant</t>
        </is>
      </c>
      <c r="I5" s="2" t="n"/>
      <c r="J5" s="29" t="n"/>
      <c r="K5" s="29" t="n"/>
      <c r="L5" s="29" t="n"/>
      <c r="M5" s="2" t="str">
        <f>VLOOKUP(A5, Properties!$A$2:$D$15, 4, FALSE)</f>
        <v>O-02</v>
      </c>
      <c r="N5" s="2" t="str">
        <f>A5 &amp; "-" &amp; COUNTIFS(A$2:A5, A5)</f>
        <v>P-01-4</v>
      </c>
    </row>
    <row r="6">
      <c r="A6" s="2" t="inlineStr">
        <is>
          <t>P-01</t>
        </is>
      </c>
      <c r="B6" s="3" t="n">
        <v>5</v>
      </c>
      <c r="C6" s="2" t="inlineStr">
        <is>
          <t>M. Duran</t>
        </is>
      </c>
      <c r="D6" s="29" t="n">
        <v>1460</v>
      </c>
      <c r="E6" s="29" t="n">
        <v>1520</v>
      </c>
      <c r="F6" s="2" t="inlineStr">
        <is>
          <t>2024-05-01</t>
        </is>
      </c>
      <c r="G6" s="2" t="inlineStr">
        <is>
          <t>2027-07-30</t>
        </is>
      </c>
      <c r="H6" s="2" t="inlineStr">
        <is>
          <t>Occupied</t>
        </is>
      </c>
      <c r="I6" s="2" t="inlineStr">
        <is>
          <t>Pending</t>
        </is>
      </c>
      <c r="J6" s="29" t="n">
        <v>0</v>
      </c>
      <c r="K6" s="29" t="n">
        <v>2920</v>
      </c>
      <c r="L6" s="29" t="n">
        <v>0</v>
      </c>
      <c r="M6" s="2" t="str">
        <f>VLOOKUP(A6, Properties!$A$2:$D$15, 4, FALSE)</f>
        <v>O-02</v>
      </c>
      <c r="N6" s="2" t="str">
        <f>A6 &amp; "-" &amp; COUNTIFS(A$2:A6, A6)</f>
        <v>P-01-5</v>
      </c>
    </row>
    <row r="7">
      <c r="A7" s="2" t="inlineStr">
        <is>
          <t>P-01</t>
        </is>
      </c>
      <c r="B7" s="3" t="n">
        <v>6</v>
      </c>
      <c r="C7" s="2" t="inlineStr">
        <is>
          <t>L. Egwu</t>
        </is>
      </c>
      <c r="D7" s="29" t="n">
        <v>1090</v>
      </c>
      <c r="E7" s="29" t="n">
        <v>1130</v>
      </c>
      <c r="F7" s="2" t="inlineStr">
        <is>
          <t>2023-10-01</t>
        </is>
      </c>
      <c r="G7" s="2" t="inlineStr">
        <is>
          <t>2024-12-30</t>
        </is>
      </c>
      <c r="H7" s="2" t="inlineStr">
        <is>
          <t>Occupied</t>
        </is>
      </c>
      <c r="I7" s="2" t="inlineStr">
        <is>
          <t>Paid</t>
        </is>
      </c>
      <c r="J7" s="29" t="n">
        <v>0</v>
      </c>
      <c r="K7" s="29" t="n">
        <v>2180</v>
      </c>
      <c r="L7" s="29" t="n">
        <v>1090</v>
      </c>
      <c r="M7" s="2" t="str">
        <f>VLOOKUP(A7, Properties!$A$2:$D$15, 4, FALSE)</f>
        <v>O-02</v>
      </c>
      <c r="N7" s="2" t="str">
        <f>A7 &amp; "-" &amp; COUNTIFS(A$2:A7, A7)</f>
        <v>P-01-6</v>
      </c>
    </row>
    <row r="8">
      <c r="A8" s="2" t="inlineStr">
        <is>
          <t>P-01</t>
        </is>
      </c>
      <c r="B8" s="3" t="n">
        <v>7</v>
      </c>
      <c r="C8" s="2" t="inlineStr">
        <is>
          <t>T. Farrell</t>
        </is>
      </c>
      <c r="D8" s="29" t="n">
        <v>1200</v>
      </c>
      <c r="E8" s="29" t="n">
        <v>1250</v>
      </c>
      <c r="F8" s="2" t="inlineStr">
        <is>
          <t>2022-12-01</t>
        </is>
      </c>
      <c r="G8" s="2" t="inlineStr">
        <is>
          <t>2023-07-30</t>
        </is>
      </c>
      <c r="H8" s="2" t="inlineStr">
        <is>
          <t>Occupied</t>
        </is>
      </c>
      <c r="I8" s="2" t="inlineStr">
        <is>
          <t>Paid</t>
        </is>
      </c>
      <c r="J8" s="29" t="n">
        <v>0</v>
      </c>
      <c r="K8" s="29" t="n">
        <v>2400</v>
      </c>
      <c r="L8" s="29" t="n">
        <v>1200</v>
      </c>
      <c r="M8" s="2" t="str">
        <f>VLOOKUP(A8, Properties!$A$2:$D$15, 4, FALSE)</f>
        <v>O-02</v>
      </c>
      <c r="N8" s="2" t="str">
        <f>A8 &amp; "-" &amp; COUNTIFS(A$2:A8, A8)</f>
        <v>P-01-7</v>
      </c>
    </row>
    <row r="9">
      <c r="A9" s="2" t="inlineStr">
        <is>
          <t>P-01</t>
        </is>
      </c>
      <c r="B9" s="3" t="n">
        <v>8</v>
      </c>
      <c r="C9" s="2" t="inlineStr">
        <is>
          <t>A. Gustafsson</t>
        </is>
      </c>
      <c r="D9" s="29" t="n">
        <v>1320</v>
      </c>
      <c r="E9" s="29" t="n">
        <v>1370</v>
      </c>
      <c r="F9" s="2" t="inlineStr">
        <is>
          <t>2023-12-01</t>
        </is>
      </c>
      <c r="G9" s="2" t="inlineStr">
        <is>
          <t>2024-10-30</t>
        </is>
      </c>
      <c r="H9" s="2" t="inlineStr">
        <is>
          <t>Occupied</t>
        </is>
      </c>
      <c r="I9" s="2" t="inlineStr">
        <is>
          <t>Paid</t>
        </is>
      </c>
      <c r="J9" s="29" t="n">
        <v>0</v>
      </c>
      <c r="K9" s="29" t="n">
        <v>2640</v>
      </c>
      <c r="L9" s="29" t="n">
        <v>1320</v>
      </c>
      <c r="M9" s="2" t="str">
        <f>VLOOKUP(A9, Properties!$A$2:$D$15, 4, FALSE)</f>
        <v>O-02</v>
      </c>
      <c r="N9" s="2" t="str">
        <f>A9 &amp; "-" &amp; COUNTIFS(A$2:A9, A9)</f>
        <v>P-01-8</v>
      </c>
    </row>
    <row r="10">
      <c r="A10" s="2" t="inlineStr">
        <is>
          <t>P-01</t>
        </is>
      </c>
      <c r="B10" s="3" t="n">
        <v>9</v>
      </c>
      <c r="C10" s="2" t="n"/>
      <c r="D10" s="29" t="n"/>
      <c r="E10" s="29" t="n">
        <v>1250</v>
      </c>
      <c r="F10" s="2" t="n"/>
      <c r="G10" s="2" t="n"/>
      <c r="H10" s="2" t="inlineStr">
        <is>
          <t>Vacant</t>
        </is>
      </c>
      <c r="I10" s="2" t="n"/>
      <c r="J10" s="29" t="n"/>
      <c r="K10" s="29" t="n"/>
      <c r="L10" s="29" t="n"/>
      <c r="M10" s="2" t="str">
        <f>VLOOKUP(A10, Properties!$A$2:$D$15, 4, FALSE)</f>
        <v>O-02</v>
      </c>
      <c r="N10" s="2" t="str">
        <f>A10 &amp; "-" &amp; COUNTIFS(A$2:A10, A10)</f>
        <v>P-01-9</v>
      </c>
    </row>
    <row r="11">
      <c r="A11" s="2" t="inlineStr">
        <is>
          <t>P-01</t>
        </is>
      </c>
      <c r="B11" s="3" t="n">
        <v>10</v>
      </c>
      <c r="C11" s="2" t="inlineStr">
        <is>
          <t>J. Hidalgo</t>
        </is>
      </c>
      <c r="D11" s="29" t="n">
        <v>1260</v>
      </c>
      <c r="E11" s="29" t="n">
        <v>1310</v>
      </c>
      <c r="F11" s="2" t="inlineStr">
        <is>
          <t>2023-03-01</t>
        </is>
      </c>
      <c r="G11" s="2" t="inlineStr">
        <is>
          <t>2024-08-30</t>
        </is>
      </c>
      <c r="H11" s="2" t="inlineStr">
        <is>
          <t>Occupied</t>
        </is>
      </c>
      <c r="I11" s="2" t="inlineStr">
        <is>
          <t>Paid</t>
        </is>
      </c>
      <c r="J11" s="29" t="n">
        <v>0</v>
      </c>
      <c r="K11" s="29" t="n">
        <v>2520</v>
      </c>
      <c r="L11" s="29" t="n">
        <v>1260</v>
      </c>
      <c r="M11" s="2" t="str">
        <f>VLOOKUP(A11, Properties!$A$2:$D$15, 4, FALSE)</f>
        <v>O-02</v>
      </c>
      <c r="N11" s="2" t="str">
        <f>A11 &amp; "-" &amp; COUNTIFS(A$2:A11, A11)</f>
        <v>P-01-10</v>
      </c>
    </row>
    <row r="12">
      <c r="A12" s="2" t="inlineStr">
        <is>
          <t>P-02</t>
        </is>
      </c>
      <c r="B12" s="3" t="n">
        <v>1</v>
      </c>
      <c r="C12" s="2" t="inlineStr">
        <is>
          <t>N. Iqbal</t>
        </is>
      </c>
      <c r="D12" s="29" t="n">
        <v>1040</v>
      </c>
      <c r="E12" s="29" t="n">
        <v>1080</v>
      </c>
      <c r="F12" s="2" t="inlineStr">
        <is>
          <t>2023-05-01</t>
        </is>
      </c>
      <c r="G12" s="2" t="inlineStr">
        <is>
          <t>2026-01-30</t>
        </is>
      </c>
      <c r="H12" s="2" t="inlineStr">
        <is>
          <t>Occupied</t>
        </is>
      </c>
      <c r="I12" s="2" t="inlineStr">
        <is>
          <t>Paid</t>
        </is>
      </c>
      <c r="J12" s="29" t="n">
        <v>0</v>
      </c>
      <c r="K12" s="29" t="n">
        <v>2080</v>
      </c>
      <c r="L12" s="29" t="n">
        <v>1040</v>
      </c>
      <c r="M12" s="2" t="str">
        <f>VLOOKUP(A12, Properties!$A$2:$D$15, 4, FALSE)</f>
        <v>O-01</v>
      </c>
      <c r="N12" s="2" t="str">
        <f>A12 &amp; "-" &amp; COUNTIFS(A$2:A12, A12)</f>
        <v>P-02-1</v>
      </c>
    </row>
    <row r="13">
      <c r="A13" s="2" t="inlineStr">
        <is>
          <t>P-02</t>
        </is>
      </c>
      <c r="B13" s="3" t="n">
        <v>2</v>
      </c>
      <c r="C13" s="2" t="inlineStr">
        <is>
          <t>P. Jansen</t>
        </is>
      </c>
      <c r="D13" s="29" t="n">
        <v>1390</v>
      </c>
      <c r="E13" s="29" t="n">
        <v>1450</v>
      </c>
      <c r="F13" s="2" t="inlineStr">
        <is>
          <t>2024-06-01</t>
        </is>
      </c>
      <c r="G13" s="2" t="inlineStr">
        <is>
          <t>2025-06-30</t>
        </is>
      </c>
      <c r="H13" s="2" t="inlineStr">
        <is>
          <t>Occupied</t>
        </is>
      </c>
      <c r="I13" s="2" t="inlineStr">
        <is>
          <t>Paid</t>
        </is>
      </c>
      <c r="J13" s="29" t="n">
        <v>0</v>
      </c>
      <c r="K13" s="29" t="n">
        <v>2780</v>
      </c>
      <c r="L13" s="29" t="n">
        <v>1390</v>
      </c>
      <c r="M13" s="2" t="str">
        <f>VLOOKUP(A13, Properties!$A$2:$D$15, 4, FALSE)</f>
        <v>O-01</v>
      </c>
      <c r="N13" s="2" t="str">
        <f>A13 &amp; "-" &amp; COUNTIFS(A$2:A13, A13)</f>
        <v>P-02-2</v>
      </c>
    </row>
    <row r="14">
      <c r="A14" s="2" t="inlineStr">
        <is>
          <t>P-02</t>
        </is>
      </c>
      <c r="B14" s="3" t="n">
        <v>3</v>
      </c>
      <c r="C14" s="2" t="inlineStr">
        <is>
          <t>V. Kaminski</t>
        </is>
      </c>
      <c r="D14" s="29" t="n">
        <v>1090</v>
      </c>
      <c r="E14" s="29" t="n">
        <v>1130</v>
      </c>
      <c r="F14" s="2" t="inlineStr">
        <is>
          <t>2023-11-01</t>
        </is>
      </c>
      <c r="G14" s="2" t="inlineStr">
        <is>
          <t>2026-06-30</t>
        </is>
      </c>
      <c r="H14" s="2" t="inlineStr">
        <is>
          <t>Occupied</t>
        </is>
      </c>
      <c r="I14" s="2" t="inlineStr">
        <is>
          <t>Paid</t>
        </is>
      </c>
      <c r="J14" s="29" t="n">
        <v>0</v>
      </c>
      <c r="K14" s="29" t="n">
        <v>2180</v>
      </c>
      <c r="L14" s="29" t="n">
        <v>1090</v>
      </c>
      <c r="M14" s="2" t="str">
        <f>VLOOKUP(A14, Properties!$A$2:$D$15, 4, FALSE)</f>
        <v>O-01</v>
      </c>
      <c r="N14" s="2" t="str">
        <f>A14 &amp; "-" &amp; COUNTIFS(A$2:A14, A14)</f>
        <v>P-02-3</v>
      </c>
    </row>
    <row r="15">
      <c r="A15" s="2" t="inlineStr">
        <is>
          <t>P-02</t>
        </is>
      </c>
      <c r="B15" s="3" t="n">
        <v>4</v>
      </c>
      <c r="C15" s="2" t="inlineStr">
        <is>
          <t>D. Laurent</t>
        </is>
      </c>
      <c r="D15" s="29" t="n">
        <v>1090</v>
      </c>
      <c r="E15" s="29" t="n">
        <v>1130</v>
      </c>
      <c r="F15" s="2" t="inlineStr">
        <is>
          <t>2024-02-01</t>
        </is>
      </c>
      <c r="G15" s="2" t="inlineStr">
        <is>
          <t>2027-02-30</t>
        </is>
      </c>
      <c r="H15" s="2" t="inlineStr">
        <is>
          <t>Occupied</t>
        </is>
      </c>
      <c r="I15" s="2" t="inlineStr">
        <is>
          <t>Paid</t>
        </is>
      </c>
      <c r="J15" s="29" t="n">
        <v>0</v>
      </c>
      <c r="K15" s="29" t="n">
        <v>2180</v>
      </c>
      <c r="L15" s="29" t="n">
        <v>1090</v>
      </c>
      <c r="M15" s="2" t="str">
        <f>VLOOKUP(A15, Properties!$A$2:$D$15, 4, FALSE)</f>
        <v>O-01</v>
      </c>
      <c r="N15" s="2" t="str">
        <f>A15 &amp; "-" &amp; COUNTIFS(A$2:A15, A15)</f>
        <v>P-02-4</v>
      </c>
    </row>
    <row r="16">
      <c r="A16" s="2" t="inlineStr">
        <is>
          <t>P-02</t>
        </is>
      </c>
      <c r="B16" s="3" t="n">
        <v>5</v>
      </c>
      <c r="C16" s="2" t="inlineStr">
        <is>
          <t>E. Mbeki</t>
        </is>
      </c>
      <c r="D16" s="29" t="n">
        <v>1090</v>
      </c>
      <c r="E16" s="29" t="n">
        <v>1130</v>
      </c>
      <c r="F16" s="2" t="inlineStr">
        <is>
          <t>2024-05-01</t>
        </is>
      </c>
      <c r="G16" s="2" t="inlineStr">
        <is>
          <t>2027-03-30</t>
        </is>
      </c>
      <c r="H16" s="2" t="inlineStr">
        <is>
          <t>Occupied</t>
        </is>
      </c>
      <c r="I16" s="2" t="inlineStr">
        <is>
          <t>Pending</t>
        </is>
      </c>
      <c r="J16" s="29" t="n">
        <v>0</v>
      </c>
      <c r="K16" s="29" t="n">
        <v>2180</v>
      </c>
      <c r="L16" s="29" t="n">
        <v>0</v>
      </c>
      <c r="M16" s="2" t="str">
        <f>VLOOKUP(A16, Properties!$A$2:$D$15, 4, FALSE)</f>
        <v>O-01</v>
      </c>
      <c r="N16" s="2" t="str">
        <f>A16 &amp; "-" &amp; COUNTIFS(A$2:A16, A16)</f>
        <v>P-02-5</v>
      </c>
    </row>
    <row r="17">
      <c r="A17" s="2" t="inlineStr">
        <is>
          <t>P-02</t>
        </is>
      </c>
      <c r="B17" s="3" t="n">
        <v>6</v>
      </c>
      <c r="C17" s="2" t="n"/>
      <c r="D17" s="29" t="n"/>
      <c r="E17" s="29" t="n">
        <v>1400</v>
      </c>
      <c r="F17" s="2" t="n"/>
      <c r="G17" s="2" t="n"/>
      <c r="H17" s="2" t="inlineStr">
        <is>
          <t>Vacant</t>
        </is>
      </c>
      <c r="I17" s="2" t="n"/>
      <c r="J17" s="29" t="n"/>
      <c r="K17" s="29" t="n"/>
      <c r="L17" s="29" t="n"/>
      <c r="M17" s="2" t="str">
        <f>VLOOKUP(A17, Properties!$A$2:$D$15, 4, FALSE)</f>
        <v>O-01</v>
      </c>
      <c r="N17" s="2" t="str">
        <f>A17 &amp; "-" &amp; COUNTIFS(A$2:A17, A17)</f>
        <v>P-02-6</v>
      </c>
    </row>
    <row r="18">
      <c r="A18" s="2" t="inlineStr">
        <is>
          <t>P-02</t>
        </is>
      </c>
      <c r="B18" s="3" t="n">
        <v>7</v>
      </c>
      <c r="C18" s="2" t="inlineStr">
        <is>
          <t>C. Novotny</t>
        </is>
      </c>
      <c r="D18" s="29" t="n">
        <v>1000</v>
      </c>
      <c r="E18" s="29" t="n">
        <v>1040</v>
      </c>
      <c r="F18" s="2" t="inlineStr">
        <is>
          <t>2024-08-01</t>
        </is>
      </c>
      <c r="G18" s="2" t="inlineStr">
        <is>
          <t>2025-07-30</t>
        </is>
      </c>
      <c r="H18" s="2" t="inlineStr">
        <is>
          <t>Occupied</t>
        </is>
      </c>
      <c r="I18" s="2" t="inlineStr">
        <is>
          <t>Paid</t>
        </is>
      </c>
      <c r="J18" s="29" t="n">
        <v>0</v>
      </c>
      <c r="K18" s="29" t="n">
        <v>2000</v>
      </c>
      <c r="L18" s="29" t="n">
        <v>1000</v>
      </c>
      <c r="M18" s="2" t="str">
        <f>VLOOKUP(A18, Properties!$A$2:$D$15, 4, FALSE)</f>
        <v>O-01</v>
      </c>
      <c r="N18" s="2" t="str">
        <f>A18 &amp; "-" &amp; COUNTIFS(A$2:A18, A18)</f>
        <v>P-02-7</v>
      </c>
    </row>
    <row r="19">
      <c r="A19" s="2" t="inlineStr">
        <is>
          <t>P-02</t>
        </is>
      </c>
      <c r="B19" s="3" t="n">
        <v>8</v>
      </c>
      <c r="C19" s="2" t="inlineStr">
        <is>
          <t>B. Oyelaran</t>
        </is>
      </c>
      <c r="D19" s="29" t="n">
        <v>960</v>
      </c>
      <c r="E19" s="29" t="n">
        <v>1000</v>
      </c>
      <c r="F19" s="2" t="inlineStr">
        <is>
          <t>2023-03-01</t>
        </is>
      </c>
      <c r="G19" s="2" t="inlineStr">
        <is>
          <t>2026-07-30</t>
        </is>
      </c>
      <c r="H19" s="2" t="inlineStr">
        <is>
          <t>Occupied</t>
        </is>
      </c>
      <c r="I19" s="2" t="inlineStr">
        <is>
          <t>Paid</t>
        </is>
      </c>
      <c r="J19" s="29" t="n">
        <v>0</v>
      </c>
      <c r="K19" s="29" t="n">
        <v>1920</v>
      </c>
      <c r="L19" s="29" t="n">
        <v>960</v>
      </c>
      <c r="M19" s="2" t="str">
        <f>VLOOKUP(A19, Properties!$A$2:$D$15, 4, FALSE)</f>
        <v>O-01</v>
      </c>
      <c r="N19" s="2" t="str">
        <f>A19 &amp; "-" &amp; COUNTIFS(A$2:A19, A19)</f>
        <v>P-02-8</v>
      </c>
    </row>
    <row r="20">
      <c r="A20" s="2" t="inlineStr">
        <is>
          <t>P-03</t>
        </is>
      </c>
      <c r="B20" s="3" t="n">
        <v>1</v>
      </c>
      <c r="C20" s="2" t="inlineStr">
        <is>
          <t>F. Petit</t>
        </is>
      </c>
      <c r="D20" s="29" t="n">
        <v>1290</v>
      </c>
      <c r="E20" s="29" t="n">
        <v>1420</v>
      </c>
      <c r="F20" s="2" t="inlineStr">
        <is>
          <t>2023-10-01</t>
        </is>
      </c>
      <c r="G20" s="2" t="inlineStr">
        <is>
          <t>2025-12-30</t>
        </is>
      </c>
      <c r="H20" s="2" t="inlineStr">
        <is>
          <t>Occupied</t>
        </is>
      </c>
      <c r="I20" s="2" t="inlineStr">
        <is>
          <t>Paid</t>
        </is>
      </c>
      <c r="J20" s="29" t="n">
        <v>0</v>
      </c>
      <c r="K20" s="29" t="n">
        <v>2580</v>
      </c>
      <c r="L20" s="29" t="n">
        <v>1290</v>
      </c>
      <c r="M20" s="2" t="str">
        <f>VLOOKUP(A20, Properties!$A$2:$D$15, 4, FALSE)</f>
        <v>O-04</v>
      </c>
      <c r="N20" s="2" t="str">
        <f>A20 &amp; "-" &amp; COUNTIFS(A$2:A20, A20)</f>
        <v>P-03-1</v>
      </c>
    </row>
    <row r="21">
      <c r="A21" s="2" t="inlineStr">
        <is>
          <t>P-03</t>
        </is>
      </c>
      <c r="B21" s="3" t="n">
        <v>2</v>
      </c>
      <c r="C21" s="2" t="inlineStr">
        <is>
          <t>H. Quist</t>
        </is>
      </c>
      <c r="D21" s="29" t="n">
        <v>1290</v>
      </c>
      <c r="E21" s="29" t="n">
        <v>1350</v>
      </c>
      <c r="F21" s="2" t="inlineStr">
        <is>
          <t>2024-08-01</t>
        </is>
      </c>
      <c r="G21" s="2" t="inlineStr">
        <is>
          <t>2027-12-30</t>
        </is>
      </c>
      <c r="H21" s="2" t="inlineStr">
        <is>
          <t>Occupied</t>
        </is>
      </c>
      <c r="I21" s="2" t="inlineStr">
        <is>
          <t>Paid</t>
        </is>
      </c>
      <c r="J21" s="29" t="n">
        <v>0</v>
      </c>
      <c r="K21" s="29" t="n">
        <v>2580</v>
      </c>
      <c r="L21" s="29" t="n">
        <v>1290</v>
      </c>
      <c r="M21" s="2" t="str">
        <f>VLOOKUP(A21, Properties!$A$2:$D$15, 4, FALSE)</f>
        <v>O-04</v>
      </c>
      <c r="N21" s="2" t="str">
        <f>A21 &amp; "-" &amp; COUNTIFS(A$2:A21, A21)</f>
        <v>P-03-2</v>
      </c>
    </row>
    <row r="22">
      <c r="A22" s="2" t="inlineStr">
        <is>
          <t>P-03</t>
        </is>
      </c>
      <c r="B22" s="3" t="n">
        <v>3</v>
      </c>
      <c r="C22" s="2" t="inlineStr">
        <is>
          <t>G. Ramos</t>
        </is>
      </c>
      <c r="D22" s="29" t="n">
        <v>1340</v>
      </c>
      <c r="E22" s="29" t="n">
        <v>1430</v>
      </c>
      <c r="F22" s="2" t="inlineStr">
        <is>
          <t>2023-04-01</t>
        </is>
      </c>
      <c r="G22" s="2" t="inlineStr">
        <is>
          <t>2025-11-30</t>
        </is>
      </c>
      <c r="H22" s="2" t="inlineStr">
        <is>
          <t>Occupied</t>
        </is>
      </c>
      <c r="I22" s="2" t="inlineStr">
        <is>
          <t>Paid</t>
        </is>
      </c>
      <c r="J22" s="29" t="n">
        <v>0</v>
      </c>
      <c r="K22" s="29" t="n">
        <v>2680</v>
      </c>
      <c r="L22" s="29" t="n">
        <v>1340</v>
      </c>
      <c r="M22" s="2" t="str">
        <f>VLOOKUP(A22, Properties!$A$2:$D$15, 4, FALSE)</f>
        <v>O-04</v>
      </c>
      <c r="N22" s="2" t="str">
        <f>A22 &amp; "-" &amp; COUNTIFS(A$2:A22, A22)</f>
        <v>P-03-3</v>
      </c>
    </row>
    <row r="23">
      <c r="A23" s="2" t="inlineStr">
        <is>
          <t>P-03</t>
        </is>
      </c>
      <c r="B23" s="3" t="n">
        <v>4</v>
      </c>
      <c r="C23" s="2" t="inlineStr">
        <is>
          <t>W. Sato</t>
        </is>
      </c>
      <c r="D23" s="29" t="n">
        <v>1340</v>
      </c>
      <c r="E23" s="29" t="n">
        <v>1390</v>
      </c>
      <c r="F23" s="2" t="inlineStr">
        <is>
          <t>2025-12-01</t>
        </is>
      </c>
      <c r="G23" s="2" t="inlineStr">
        <is>
          <t>2028-05-30</t>
        </is>
      </c>
      <c r="H23" s="2" t="inlineStr">
        <is>
          <t>Occupied</t>
        </is>
      </c>
      <c r="I23" s="2" t="inlineStr">
        <is>
          <t>Paid</t>
        </is>
      </c>
      <c r="J23" s="29" t="n">
        <v>0</v>
      </c>
      <c r="K23" s="29" t="n">
        <v>2680</v>
      </c>
      <c r="L23" s="29" t="n">
        <v>1340</v>
      </c>
      <c r="M23" s="2" t="str">
        <f>VLOOKUP(A23, Properties!$A$2:$D$15, 4, FALSE)</f>
        <v>O-04</v>
      </c>
      <c r="N23" s="2" t="str">
        <f>A23 &amp; "-" &amp; COUNTIFS(A$2:A23, A23)</f>
        <v>P-03-4</v>
      </c>
    </row>
    <row r="24">
      <c r="A24" s="2" t="inlineStr">
        <is>
          <t>P-03</t>
        </is>
      </c>
      <c r="B24" s="3" t="n">
        <v>5</v>
      </c>
      <c r="C24" s="2" t="inlineStr">
        <is>
          <t>Y. Tesfaye</t>
        </is>
      </c>
      <c r="D24" s="29" t="n">
        <v>1380</v>
      </c>
      <c r="E24" s="29" t="n">
        <v>1420</v>
      </c>
      <c r="F24" s="2" t="inlineStr">
        <is>
          <t>2025-03-01</t>
        </is>
      </c>
      <c r="G24" s="2" t="inlineStr">
        <is>
          <t>2027-02-30</t>
        </is>
      </c>
      <c r="H24" s="2" t="inlineStr">
        <is>
          <t>Occupied</t>
        </is>
      </c>
      <c r="I24" s="2" t="inlineStr">
        <is>
          <t>Paid</t>
        </is>
      </c>
      <c r="J24" s="29" t="n">
        <v>0</v>
      </c>
      <c r="K24" s="29" t="n">
        <v>2760</v>
      </c>
      <c r="L24" s="29" t="n">
        <v>1380</v>
      </c>
      <c r="M24" s="2" t="str">
        <f>VLOOKUP(A24, Properties!$A$2:$D$15, 4, FALSE)</f>
        <v>O-04</v>
      </c>
      <c r="N24" s="2" t="str">
        <f>A24 &amp; "-" &amp; COUNTIFS(A$2:A24, A24)</f>
        <v>P-03-5</v>
      </c>
    </row>
    <row r="25">
      <c r="A25" s="2" t="inlineStr">
        <is>
          <t>P-03</t>
        </is>
      </c>
      <c r="B25" s="3" t="n">
        <v>6</v>
      </c>
      <c r="C25" s="2" t="inlineStr">
        <is>
          <t>O. Ueda</t>
        </is>
      </c>
      <c r="D25" s="29" t="n">
        <v>1380</v>
      </c>
      <c r="E25" s="29" t="n">
        <v>1410</v>
      </c>
      <c r="F25" s="2" t="inlineStr">
        <is>
          <t>2024-03-01</t>
        </is>
      </c>
      <c r="G25" s="2" t="inlineStr">
        <is>
          <t>2025-01-30</t>
        </is>
      </c>
      <c r="H25" s="2" t="inlineStr">
        <is>
          <t>Occupied</t>
        </is>
      </c>
      <c r="I25" s="2" t="inlineStr">
        <is>
          <t>Paid</t>
        </is>
      </c>
      <c r="J25" s="29" t="n">
        <v>0</v>
      </c>
      <c r="K25" s="29" t="n">
        <v>2760</v>
      </c>
      <c r="L25" s="29" t="n">
        <v>1380</v>
      </c>
      <c r="M25" s="2" t="str">
        <f>VLOOKUP(A25, Properties!$A$2:$D$15, 4, FALSE)</f>
        <v>O-04</v>
      </c>
      <c r="N25" s="2" t="str">
        <f>A25 &amp; "-" &amp; COUNTIFS(A$2:A25, A25)</f>
        <v>P-03-6</v>
      </c>
    </row>
    <row r="26">
      <c r="A26" s="2" t="inlineStr">
        <is>
          <t>P-03</t>
        </is>
      </c>
      <c r="B26" s="3" t="n">
        <v>7</v>
      </c>
      <c r="C26" s="2" t="inlineStr">
        <is>
          <t>Z. Vance</t>
        </is>
      </c>
      <c r="D26" s="29" t="n">
        <v>1420</v>
      </c>
      <c r="E26" s="29" t="n">
        <v>1500</v>
      </c>
      <c r="F26" s="2" t="inlineStr">
        <is>
          <t>2023-02-01</t>
        </is>
      </c>
      <c r="G26" s="2" t="inlineStr">
        <is>
          <t>2025-04-30</t>
        </is>
      </c>
      <c r="H26" s="2" t="inlineStr">
        <is>
          <t>Occupied</t>
        </is>
      </c>
      <c r="I26" s="2" t="inlineStr">
        <is>
          <t>Paid</t>
        </is>
      </c>
      <c r="J26" s="29" t="n">
        <v>0</v>
      </c>
      <c r="K26" s="29" t="n">
        <v>2840</v>
      </c>
      <c r="L26" s="29" t="n">
        <v>1420</v>
      </c>
      <c r="M26" s="2" t="str">
        <f>VLOOKUP(A26, Properties!$A$2:$D$15, 4, FALSE)</f>
        <v>O-04</v>
      </c>
      <c r="N26" s="2" t="str">
        <f>A26 &amp; "-" &amp; COUNTIFS(A$2:A26, A26)</f>
        <v>P-03-7</v>
      </c>
    </row>
    <row r="27">
      <c r="A27" s="2" t="inlineStr">
        <is>
          <t>P-03</t>
        </is>
      </c>
      <c r="B27" s="3" t="n">
        <v>8</v>
      </c>
      <c r="C27" s="2" t="inlineStr">
        <is>
          <t>I. Wallace</t>
        </is>
      </c>
      <c r="D27" s="29" t="n">
        <v>1420</v>
      </c>
      <c r="E27" s="29" t="n">
        <v>1520</v>
      </c>
      <c r="F27" s="2" t="inlineStr">
        <is>
          <t>2023-01-01</t>
        </is>
      </c>
      <c r="G27" s="2" t="inlineStr">
        <is>
          <t>2024-04-30</t>
        </is>
      </c>
      <c r="H27" s="2" t="inlineStr">
        <is>
          <t>Occupied</t>
        </is>
      </c>
      <c r="I27" s="2" t="inlineStr">
        <is>
          <t>Paid</t>
        </is>
      </c>
      <c r="J27" s="29" t="n">
        <v>0</v>
      </c>
      <c r="K27" s="29" t="n">
        <v>2840</v>
      </c>
      <c r="L27" s="29" t="n">
        <v>1420</v>
      </c>
      <c r="M27" s="2" t="str">
        <f>VLOOKUP(A27, Properties!$A$2:$D$15, 4, FALSE)</f>
        <v>O-04</v>
      </c>
      <c r="N27" s="2" t="str">
        <f>A27 &amp; "-" &amp; COUNTIFS(A$2:A27, A27)</f>
        <v>P-03-8</v>
      </c>
    </row>
    <row r="28">
      <c r="A28" s="2" t="inlineStr">
        <is>
          <t>P-03</t>
        </is>
      </c>
      <c r="B28" s="3" t="n">
        <v>9</v>
      </c>
      <c r="C28" s="2" t="inlineStr">
        <is>
          <t>U. Xiang</t>
        </is>
      </c>
      <c r="D28" s="29" t="n">
        <v>1445</v>
      </c>
      <c r="E28" s="29" t="n">
        <v>1520</v>
      </c>
      <c r="F28" s="2" t="inlineStr">
        <is>
          <t>2025-10-01</t>
        </is>
      </c>
      <c r="G28" s="2" t="inlineStr">
        <is>
          <t>2027-06-30</t>
        </is>
      </c>
      <c r="H28" s="2" t="inlineStr">
        <is>
          <t>Occupied</t>
        </is>
      </c>
      <c r="I28" s="2" t="inlineStr">
        <is>
          <t>Paid</t>
        </is>
      </c>
      <c r="J28" s="29" t="n">
        <v>0</v>
      </c>
      <c r="K28" s="29" t="n">
        <v>2890</v>
      </c>
      <c r="L28" s="29" t="n">
        <v>1445</v>
      </c>
      <c r="M28" s="2" t="str">
        <f>VLOOKUP(A28, Properties!$A$2:$D$15, 4, FALSE)</f>
        <v>O-04</v>
      </c>
      <c r="N28" s="2" t="str">
        <f>A28 &amp; "-" &amp; COUNTIFS(A$2:A28, A28)</f>
        <v>P-03-9</v>
      </c>
    </row>
    <row r="29">
      <c r="A29" s="2" t="inlineStr">
        <is>
          <t>P-03</t>
        </is>
      </c>
      <c r="B29" s="3" t="n">
        <v>10</v>
      </c>
      <c r="C29" s="2" t="inlineStr">
        <is>
          <t>Q. Yates</t>
        </is>
      </c>
      <c r="D29" s="29" t="n">
        <v>1445</v>
      </c>
      <c r="E29" s="29" t="n">
        <v>1540</v>
      </c>
      <c r="F29" s="2" t="inlineStr">
        <is>
          <t>2024-04-01</t>
        </is>
      </c>
      <c r="G29" s="2" t="inlineStr">
        <is>
          <t>2025-03-30</t>
        </is>
      </c>
      <c r="H29" s="2" t="inlineStr">
        <is>
          <t>Occupied</t>
        </is>
      </c>
      <c r="I29" s="2" t="inlineStr">
        <is>
          <t>Paid</t>
        </is>
      </c>
      <c r="J29" s="29" t="n">
        <v>0</v>
      </c>
      <c r="K29" s="29" t="n">
        <v>2890</v>
      </c>
      <c r="L29" s="29" t="n">
        <v>1445</v>
      </c>
      <c r="M29" s="2" t="str">
        <f>VLOOKUP(A29, Properties!$A$2:$D$15, 4, FALSE)</f>
        <v>O-04</v>
      </c>
      <c r="N29" s="2" t="str">
        <f>A29 &amp; "-" &amp; COUNTIFS(A$2:A29, A29)</f>
        <v>P-03-10</v>
      </c>
    </row>
    <row r="30">
      <c r="A30" s="2" t="inlineStr">
        <is>
          <t>P-03</t>
        </is>
      </c>
      <c r="B30" s="3" t="n">
        <v>11</v>
      </c>
      <c r="C30" s="2" t="inlineStr">
        <is>
          <t>X. Zamora</t>
        </is>
      </c>
      <c r="D30" s="29" t="n">
        <v>1470</v>
      </c>
      <c r="E30" s="29" t="n">
        <v>1560</v>
      </c>
      <c r="F30" s="2" t="inlineStr">
        <is>
          <t>2025-09-01</t>
        </is>
      </c>
      <c r="G30" s="2" t="inlineStr">
        <is>
          <t>2026-04-30</t>
        </is>
      </c>
      <c r="H30" s="2" t="inlineStr">
        <is>
          <t>Occupied</t>
        </is>
      </c>
      <c r="I30" s="2" t="inlineStr">
        <is>
          <t>Paid</t>
        </is>
      </c>
      <c r="J30" s="29" t="n">
        <v>0</v>
      </c>
      <c r="K30" s="29" t="n">
        <v>2940</v>
      </c>
      <c r="L30" s="29" t="n">
        <v>1470</v>
      </c>
      <c r="M30" s="2" t="str">
        <f>VLOOKUP(A30, Properties!$A$2:$D$15, 4, FALSE)</f>
        <v>O-04</v>
      </c>
      <c r="N30" s="2" t="str">
        <f>A30 &amp; "-" &amp; COUNTIFS(A$2:A30, A30)</f>
        <v>P-03-11</v>
      </c>
    </row>
    <row r="31">
      <c r="A31" s="2" t="inlineStr">
        <is>
          <t>P-03</t>
        </is>
      </c>
      <c r="B31" s="3" t="n">
        <v>12</v>
      </c>
      <c r="C31" s="2" t="inlineStr">
        <is>
          <t>K. Becker</t>
        </is>
      </c>
      <c r="D31" s="29" t="n">
        <v>1470</v>
      </c>
      <c r="E31" s="29" t="n">
        <v>1580</v>
      </c>
      <c r="F31" s="2" t="inlineStr">
        <is>
          <t>2025-01-01</t>
        </is>
      </c>
      <c r="G31" s="2" t="inlineStr">
        <is>
          <t>2026-12-30</t>
        </is>
      </c>
      <c r="H31" s="2" t="inlineStr">
        <is>
          <t>Occupied</t>
        </is>
      </c>
      <c r="I31" s="2" t="inlineStr">
        <is>
          <t>Paid</t>
        </is>
      </c>
      <c r="J31" s="29" t="n">
        <v>0</v>
      </c>
      <c r="K31" s="29" t="n">
        <v>2940</v>
      </c>
      <c r="L31" s="29" t="n">
        <v>1470</v>
      </c>
      <c r="M31" s="2" t="str">
        <f>VLOOKUP(A31, Properties!$A$2:$D$15, 4, FALSE)</f>
        <v>O-04</v>
      </c>
      <c r="N31" s="2" t="str">
        <f>A31 &amp; "-" &amp; COUNTIFS(A$2:A31, A31)</f>
        <v>P-03-12</v>
      </c>
    </row>
    <row r="32">
      <c r="A32" s="2" t="inlineStr">
        <is>
          <t>P-03</t>
        </is>
      </c>
      <c r="B32" s="3" t="n">
        <v>13</v>
      </c>
      <c r="C32" s="2" t="inlineStr">
        <is>
          <t>R. Silva</t>
        </is>
      </c>
      <c r="D32" s="29" t="n">
        <v>1500</v>
      </c>
      <c r="E32" s="29" t="n">
        <v>1630</v>
      </c>
      <c r="F32" s="2" t="inlineStr">
        <is>
          <t>2025-08-01</t>
        </is>
      </c>
      <c r="G32" s="2" t="inlineStr">
        <is>
          <t>2027-01-30</t>
        </is>
      </c>
      <c r="H32" s="2" t="inlineStr">
        <is>
          <t>Occupied</t>
        </is>
      </c>
      <c r="I32" s="2" t="inlineStr">
        <is>
          <t>Paid</t>
        </is>
      </c>
      <c r="J32" s="29" t="n">
        <v>0</v>
      </c>
      <c r="K32" s="29" t="n">
        <v>3000</v>
      </c>
      <c r="L32" s="29" t="n">
        <v>1500</v>
      </c>
      <c r="M32" s="2" t="str">
        <f>VLOOKUP(A32, Properties!$A$2:$D$15, 4, FALSE)</f>
        <v>O-04</v>
      </c>
      <c r="N32" s="2" t="str">
        <f>A32 &amp; "-" &amp; COUNTIFS(A$2:A32, A32)</f>
        <v>P-03-13</v>
      </c>
    </row>
    <row r="33">
      <c r="A33" s="2" t="inlineStr">
        <is>
          <t>P-03</t>
        </is>
      </c>
      <c r="B33" s="3" t="n">
        <v>14</v>
      </c>
      <c r="C33" s="2" t="inlineStr">
        <is>
          <t>M. Todorov</t>
        </is>
      </c>
      <c r="D33" s="29" t="n">
        <v>1500</v>
      </c>
      <c r="E33" s="29" t="n">
        <v>1560</v>
      </c>
      <c r="F33" s="2" t="inlineStr">
        <is>
          <t>2025-08-01</t>
        </is>
      </c>
      <c r="G33" s="2" t="inlineStr">
        <is>
          <t>2028-04-30</t>
        </is>
      </c>
      <c r="H33" s="2" t="inlineStr">
        <is>
          <t>Occupied</t>
        </is>
      </c>
      <c r="I33" s="2" t="inlineStr">
        <is>
          <t>Pending</t>
        </is>
      </c>
      <c r="J33" s="29" t="n">
        <v>0</v>
      </c>
      <c r="K33" s="29" t="n">
        <v>3000</v>
      </c>
      <c r="L33" s="29" t="n">
        <v>0</v>
      </c>
      <c r="M33" s="2" t="str">
        <f>VLOOKUP(A33, Properties!$A$2:$D$15, 4, FALSE)</f>
        <v>O-04</v>
      </c>
      <c r="N33" s="2" t="str">
        <f>A33 &amp; "-" &amp; COUNTIFS(A$2:A33, A33)</f>
        <v>P-03-14</v>
      </c>
    </row>
    <row r="34">
      <c r="A34" s="2" t="inlineStr">
        <is>
          <t>P-03</t>
        </is>
      </c>
      <c r="B34" s="3" t="n">
        <v>15</v>
      </c>
      <c r="C34" s="2" t="inlineStr">
        <is>
          <t>A. Finch</t>
        </is>
      </c>
      <c r="D34" s="29" t="n">
        <v>1580</v>
      </c>
      <c r="E34" s="29" t="n">
        <v>1700</v>
      </c>
      <c r="F34" s="2" t="inlineStr">
        <is>
          <t>2025-12-01</t>
        </is>
      </c>
      <c r="G34" s="2" t="inlineStr">
        <is>
          <t>2026-01-30</t>
        </is>
      </c>
      <c r="H34" s="2" t="inlineStr">
        <is>
          <t>Occupied</t>
        </is>
      </c>
      <c r="I34" s="2" t="inlineStr">
        <is>
          <t>Paid</t>
        </is>
      </c>
      <c r="J34" s="29" t="n">
        <v>0</v>
      </c>
      <c r="K34" s="29" t="n">
        <v>3160</v>
      </c>
      <c r="L34" s="29" t="n">
        <v>1580</v>
      </c>
      <c r="M34" s="2" t="str">
        <f>VLOOKUP(A34, Properties!$A$2:$D$15, 4, FALSE)</f>
        <v>O-04</v>
      </c>
      <c r="N34" s="2" t="str">
        <f>A34 &amp; "-" &amp; COUNTIFS(A$2:A34, A34)</f>
        <v>P-03-15</v>
      </c>
    </row>
    <row r="35">
      <c r="A35" s="2" t="inlineStr">
        <is>
          <t>P-03</t>
        </is>
      </c>
      <c r="B35" s="3" t="n">
        <v>16</v>
      </c>
      <c r="C35" s="2" t="inlineStr">
        <is>
          <t>S. Gruber</t>
        </is>
      </c>
      <c r="D35" s="29" t="n">
        <v>1530</v>
      </c>
      <c r="E35" s="29" t="n">
        <v>1600</v>
      </c>
      <c r="F35" s="2" t="inlineStr">
        <is>
          <t>2025-01-01</t>
        </is>
      </c>
      <c r="G35" s="2" t="inlineStr">
        <is>
          <t>2027-07-30</t>
        </is>
      </c>
      <c r="H35" s="2" t="inlineStr">
        <is>
          <t>Occupied</t>
        </is>
      </c>
      <c r="I35" s="2" t="inlineStr">
        <is>
          <t>Pending</t>
        </is>
      </c>
      <c r="J35" s="29" t="n">
        <v>0</v>
      </c>
      <c r="K35" s="29" t="n">
        <v>3060</v>
      </c>
      <c r="L35" s="29" t="n">
        <v>0</v>
      </c>
      <c r="M35" s="2" t="str">
        <f>VLOOKUP(A35, Properties!$A$2:$D$15, 4, FALSE)</f>
        <v>O-04</v>
      </c>
      <c r="N35" s="2" t="str">
        <f>A35 &amp; "-" &amp; COUNTIFS(A$2:A35, A35)</f>
        <v>P-03-16</v>
      </c>
    </row>
    <row r="36">
      <c r="A36" s="2" t="inlineStr">
        <is>
          <t>P-04</t>
        </is>
      </c>
      <c r="B36" s="3" t="n">
        <v>1</v>
      </c>
      <c r="C36" s="2" t="inlineStr">
        <is>
          <t>L. Haines</t>
        </is>
      </c>
      <c r="D36" s="29" t="n">
        <v>1000</v>
      </c>
      <c r="E36" s="29" t="n">
        <v>1040</v>
      </c>
      <c r="F36" s="2" t="inlineStr">
        <is>
          <t>2025-11-01</t>
        </is>
      </c>
      <c r="G36" s="2" t="inlineStr">
        <is>
          <t>2028-04-30</t>
        </is>
      </c>
      <c r="H36" s="2" t="inlineStr">
        <is>
          <t>Occupied</t>
        </is>
      </c>
      <c r="I36" s="2" t="inlineStr">
        <is>
          <t>Paid</t>
        </is>
      </c>
      <c r="J36" s="29" t="n">
        <v>0</v>
      </c>
      <c r="K36" s="29" t="n">
        <v>2000</v>
      </c>
      <c r="L36" s="29" t="n">
        <v>1000</v>
      </c>
      <c r="M36" s="2" t="str">
        <f>VLOOKUP(A36, Properties!$A$2:$D$15, 4, FALSE)</f>
        <v>O-03</v>
      </c>
      <c r="N36" s="2" t="str">
        <f>A36 &amp; "-" &amp; COUNTIFS(A$2:A36, A36)</f>
        <v>P-04-1</v>
      </c>
    </row>
    <row r="37">
      <c r="A37" s="2" t="inlineStr">
        <is>
          <t>P-04</t>
        </is>
      </c>
      <c r="B37" s="3" t="n">
        <v>2</v>
      </c>
      <c r="C37" s="2" t="inlineStr">
        <is>
          <t>T. Ibarra</t>
        </is>
      </c>
      <c r="D37" s="29" t="n">
        <v>960</v>
      </c>
      <c r="E37" s="29" t="n">
        <v>1000</v>
      </c>
      <c r="F37" s="2" t="inlineStr">
        <is>
          <t>2023-02-01</t>
        </is>
      </c>
      <c r="G37" s="2" t="inlineStr">
        <is>
          <t>2024-04-30</t>
        </is>
      </c>
      <c r="H37" s="2" t="inlineStr">
        <is>
          <t>Occupied</t>
        </is>
      </c>
      <c r="I37" s="2" t="inlineStr">
        <is>
          <t>Paid</t>
        </is>
      </c>
      <c r="J37" s="29" t="n">
        <v>0</v>
      </c>
      <c r="K37" s="29" t="n">
        <v>1920</v>
      </c>
      <c r="L37" s="29" t="n">
        <v>960</v>
      </c>
      <c r="M37" s="2" t="str">
        <f>VLOOKUP(A37, Properties!$A$2:$D$15, 4, FALSE)</f>
        <v>O-03</v>
      </c>
      <c r="N37" s="2" t="str">
        <f>A37 &amp; "-" &amp; COUNTIFS(A$2:A37, A37)</f>
        <v>P-04-2</v>
      </c>
    </row>
    <row r="38">
      <c r="A38" s="2" t="inlineStr">
        <is>
          <t>P-04</t>
        </is>
      </c>
      <c r="B38" s="3" t="n">
        <v>3</v>
      </c>
      <c r="C38" s="2" t="inlineStr">
        <is>
          <t>N. Joyce</t>
        </is>
      </c>
      <c r="D38" s="29" t="n">
        <v>960</v>
      </c>
      <c r="E38" s="29" t="n">
        <v>1000</v>
      </c>
      <c r="F38" s="2" t="inlineStr">
        <is>
          <t>2023-05-01</t>
        </is>
      </c>
      <c r="G38" s="2" t="inlineStr">
        <is>
          <t>2026-01-30</t>
        </is>
      </c>
      <c r="H38" s="2" t="inlineStr">
        <is>
          <t>Occupied</t>
        </is>
      </c>
      <c r="I38" s="2" t="inlineStr">
        <is>
          <t>Paid</t>
        </is>
      </c>
      <c r="J38" s="29" t="n">
        <v>0</v>
      </c>
      <c r="K38" s="29" t="n">
        <v>1920</v>
      </c>
      <c r="L38" s="29" t="n">
        <v>960</v>
      </c>
      <c r="M38" s="2" t="str">
        <f>VLOOKUP(A38, Properties!$A$2:$D$15, 4, FALSE)</f>
        <v>O-03</v>
      </c>
      <c r="N38" s="2" t="str">
        <f>A38 &amp; "-" &amp; COUNTIFS(A$2:A38, A38)</f>
        <v>P-04-3</v>
      </c>
    </row>
    <row r="39">
      <c r="A39" s="2" t="inlineStr">
        <is>
          <t>P-04</t>
        </is>
      </c>
      <c r="B39" s="3" t="n">
        <v>4</v>
      </c>
      <c r="C39" s="2" t="inlineStr">
        <is>
          <t>P. Kelso</t>
        </is>
      </c>
      <c r="D39" s="29" t="n">
        <v>1260</v>
      </c>
      <c r="E39" s="29" t="n">
        <v>1310</v>
      </c>
      <c r="F39" s="2" t="inlineStr">
        <is>
          <t>2025-10-01</t>
        </is>
      </c>
      <c r="G39" s="2" t="inlineStr">
        <is>
          <t>2026-06-30</t>
        </is>
      </c>
      <c r="H39" s="2" t="inlineStr">
        <is>
          <t>Occupied</t>
        </is>
      </c>
      <c r="I39" s="2" t="inlineStr">
        <is>
          <t>Paid</t>
        </is>
      </c>
      <c r="J39" s="29" t="n">
        <v>0</v>
      </c>
      <c r="K39" s="29" t="n">
        <v>2520</v>
      </c>
      <c r="L39" s="29" t="n">
        <v>1260</v>
      </c>
      <c r="M39" s="2" t="str">
        <f>VLOOKUP(A39, Properties!$A$2:$D$15, 4, FALSE)</f>
        <v>O-03</v>
      </c>
      <c r="N39" s="2" t="str">
        <f>A39 &amp; "-" &amp; COUNTIFS(A$2:A39, A39)</f>
        <v>P-04-4</v>
      </c>
    </row>
    <row r="40">
      <c r="A40" s="2" t="inlineStr">
        <is>
          <t>P-04</t>
        </is>
      </c>
      <c r="B40" s="3" t="n">
        <v>5</v>
      </c>
      <c r="C40" s="2" t="inlineStr">
        <is>
          <t>D. Lowe</t>
        </is>
      </c>
      <c r="D40" s="29" t="n">
        <v>960</v>
      </c>
      <c r="E40" s="29" t="n">
        <v>1000</v>
      </c>
      <c r="F40" s="2" t="inlineStr">
        <is>
          <t>2024-09-01</t>
        </is>
      </c>
      <c r="G40" s="2" t="inlineStr">
        <is>
          <t>2025-03-30</t>
        </is>
      </c>
      <c r="H40" s="2" t="inlineStr">
        <is>
          <t>Occupied</t>
        </is>
      </c>
      <c r="I40" s="2" t="inlineStr">
        <is>
          <t>Paid</t>
        </is>
      </c>
      <c r="J40" s="29" t="n">
        <v>0</v>
      </c>
      <c r="K40" s="29" t="n">
        <v>1920</v>
      </c>
      <c r="L40" s="29" t="n">
        <v>960</v>
      </c>
      <c r="M40" s="2" t="str">
        <f>VLOOKUP(A40, Properties!$A$2:$D$15, 4, FALSE)</f>
        <v>O-03</v>
      </c>
      <c r="N40" s="2" t="str">
        <f>A40 &amp; "-" &amp; COUNTIFS(A$2:A40, A40)</f>
        <v>P-04-5</v>
      </c>
    </row>
    <row r="41">
      <c r="A41" s="2" t="inlineStr">
        <is>
          <t>P-04</t>
        </is>
      </c>
      <c r="B41" s="3" t="n">
        <v>6</v>
      </c>
      <c r="C41" s="2" t="inlineStr">
        <is>
          <t>E. Marsh</t>
        </is>
      </c>
      <c r="D41" s="29" t="n">
        <v>1000</v>
      </c>
      <c r="E41" s="29" t="n">
        <v>1040</v>
      </c>
      <c r="F41" s="2" t="inlineStr">
        <is>
          <t>2024-09-01</t>
        </is>
      </c>
      <c r="G41" s="2" t="inlineStr">
        <is>
          <t>2025-04-30</t>
        </is>
      </c>
      <c r="H41" s="2" t="inlineStr">
        <is>
          <t>Occupied</t>
        </is>
      </c>
      <c r="I41" s="2" t="inlineStr">
        <is>
          <t>Paid</t>
        </is>
      </c>
      <c r="J41" s="29" t="n">
        <v>0</v>
      </c>
      <c r="K41" s="29" t="n">
        <v>2000</v>
      </c>
      <c r="L41" s="29" t="n">
        <v>1000</v>
      </c>
      <c r="M41" s="2" t="str">
        <f>VLOOKUP(A41, Properties!$A$2:$D$15, 4, FALSE)</f>
        <v>O-03</v>
      </c>
      <c r="N41" s="2" t="str">
        <f>A41 &amp; "-" &amp; COUNTIFS(A$2:A41, A41)</f>
        <v>P-04-6</v>
      </c>
    </row>
    <row r="42">
      <c r="A42" s="2" t="inlineStr">
        <is>
          <t>P-04</t>
        </is>
      </c>
      <c r="B42" s="3" t="n">
        <v>7</v>
      </c>
      <c r="C42" s="2" t="inlineStr">
        <is>
          <t>C. Nunn</t>
        </is>
      </c>
      <c r="D42" s="29" t="n">
        <v>1260</v>
      </c>
      <c r="E42" s="29" t="n">
        <v>1310</v>
      </c>
      <c r="F42" s="2" t="inlineStr">
        <is>
          <t>2025-07-01</t>
        </is>
      </c>
      <c r="G42" s="2" t="inlineStr">
        <is>
          <t>2027-04-30</t>
        </is>
      </c>
      <c r="H42" s="2" t="inlineStr">
        <is>
          <t>Occupied</t>
        </is>
      </c>
      <c r="I42" s="2" t="inlineStr">
        <is>
          <t>Paid</t>
        </is>
      </c>
      <c r="J42" s="29" t="n">
        <v>0</v>
      </c>
      <c r="K42" s="29" t="n">
        <v>2520</v>
      </c>
      <c r="L42" s="29" t="n">
        <v>1260</v>
      </c>
      <c r="M42" s="2" t="str">
        <f>VLOOKUP(A42, Properties!$A$2:$D$15, 4, FALSE)</f>
        <v>O-03</v>
      </c>
      <c r="N42" s="2" t="str">
        <f>A42 &amp; "-" &amp; COUNTIFS(A$2:A42, A42)</f>
        <v>P-04-7</v>
      </c>
    </row>
    <row r="43">
      <c r="A43" s="2" t="inlineStr">
        <is>
          <t>P-04</t>
        </is>
      </c>
      <c r="B43" s="3" t="n">
        <v>8</v>
      </c>
      <c r="C43" s="2" t="inlineStr">
        <is>
          <t>B. Ochoa</t>
        </is>
      </c>
      <c r="D43" s="29" t="n">
        <v>1260</v>
      </c>
      <c r="E43" s="29" t="n">
        <v>1310</v>
      </c>
      <c r="F43" s="2" t="inlineStr">
        <is>
          <t>2025-01-01</t>
        </is>
      </c>
      <c r="G43" s="2" t="inlineStr">
        <is>
          <t>2028-03-30</t>
        </is>
      </c>
      <c r="H43" s="2" t="inlineStr">
        <is>
          <t>Occupied</t>
        </is>
      </c>
      <c r="I43" s="2" t="inlineStr">
        <is>
          <t>Paid</t>
        </is>
      </c>
      <c r="J43" s="29" t="n">
        <v>0</v>
      </c>
      <c r="K43" s="29" t="n">
        <v>2520</v>
      </c>
      <c r="L43" s="29" t="n">
        <v>1260</v>
      </c>
      <c r="M43" s="2" t="str">
        <f>VLOOKUP(A43, Properties!$A$2:$D$15, 4, FALSE)</f>
        <v>O-03</v>
      </c>
      <c r="N43" s="2" t="str">
        <f>A43 &amp; "-" &amp; COUNTIFS(A$2:A43, A43)</f>
        <v>P-04-8</v>
      </c>
    </row>
    <row r="44">
      <c r="A44" s="2" t="inlineStr">
        <is>
          <t>P-05</t>
        </is>
      </c>
      <c r="B44" s="3" t="n">
        <v>1</v>
      </c>
      <c r="C44" s="2" t="inlineStr">
        <is>
          <t>F. Price</t>
        </is>
      </c>
      <c r="D44" s="29" t="n">
        <v>1040</v>
      </c>
      <c r="E44" s="29" t="n">
        <v>1080</v>
      </c>
      <c r="F44" s="2" t="inlineStr">
        <is>
          <t>2023-01-01</t>
        </is>
      </c>
      <c r="G44" s="2" t="inlineStr">
        <is>
          <t>2025-05-30</t>
        </is>
      </c>
      <c r="H44" s="2" t="inlineStr">
        <is>
          <t>Occupied</t>
        </is>
      </c>
      <c r="I44" s="2" t="inlineStr">
        <is>
          <t>Paid</t>
        </is>
      </c>
      <c r="J44" s="29" t="n">
        <v>0</v>
      </c>
      <c r="K44" s="29" t="n">
        <v>2080</v>
      </c>
      <c r="L44" s="29" t="n">
        <v>1040</v>
      </c>
      <c r="M44" s="2" t="str">
        <f>VLOOKUP(A44, Properties!$A$2:$D$15, 4, FALSE)</f>
        <v>O-04</v>
      </c>
      <c r="N44" s="2" t="str">
        <f>A44 &amp; "-" &amp; COUNTIFS(A$2:A44, A44)</f>
        <v>P-05-1</v>
      </c>
    </row>
    <row r="45">
      <c r="A45" s="2" t="inlineStr">
        <is>
          <t>P-05</t>
        </is>
      </c>
      <c r="B45" s="3" t="n">
        <v>2</v>
      </c>
      <c r="C45" s="2" t="inlineStr">
        <is>
          <t>H. Quirke</t>
        </is>
      </c>
      <c r="D45" s="29" t="n">
        <v>1200</v>
      </c>
      <c r="E45" s="29" t="n">
        <v>1250</v>
      </c>
      <c r="F45" s="2" t="inlineStr">
        <is>
          <t>2023-10-01</t>
        </is>
      </c>
      <c r="G45" s="2" t="inlineStr">
        <is>
          <t>2026-11-30</t>
        </is>
      </c>
      <c r="H45" s="2" t="inlineStr">
        <is>
          <t>Occupied</t>
        </is>
      </c>
      <c r="I45" s="2" t="inlineStr">
        <is>
          <t>Overdue</t>
        </is>
      </c>
      <c r="J45" s="29" t="n">
        <v>2850</v>
      </c>
      <c r="K45" s="29" t="n">
        <v>2400</v>
      </c>
      <c r="L45" s="29" t="n">
        <v>0</v>
      </c>
      <c r="M45" s="2" t="str">
        <f>VLOOKUP(A45, Properties!$A$2:$D$15, 4, FALSE)</f>
        <v>O-04</v>
      </c>
      <c r="N45" s="2" t="str">
        <f>A45 &amp; "-" &amp; COUNTIFS(A$2:A45, A45)</f>
        <v>P-05-2</v>
      </c>
    </row>
    <row r="46">
      <c r="A46" s="2" t="inlineStr">
        <is>
          <t>P-05</t>
        </is>
      </c>
      <c r="B46" s="3" t="n">
        <v>3</v>
      </c>
      <c r="C46" s="2" t="inlineStr">
        <is>
          <t>G. Reyes</t>
        </is>
      </c>
      <c r="D46" s="29" t="n">
        <v>1390</v>
      </c>
      <c r="E46" s="29" t="n">
        <v>1450</v>
      </c>
      <c r="F46" s="2" t="inlineStr">
        <is>
          <t>2025-12-01</t>
        </is>
      </c>
      <c r="G46" s="2" t="inlineStr">
        <is>
          <t>2027-02-30</t>
        </is>
      </c>
      <c r="H46" s="2" t="inlineStr">
        <is>
          <t>Occupied</t>
        </is>
      </c>
      <c r="I46" s="2" t="inlineStr">
        <is>
          <t>Paid</t>
        </is>
      </c>
      <c r="J46" s="29" t="n">
        <v>0</v>
      </c>
      <c r="K46" s="29" t="n">
        <v>2780</v>
      </c>
      <c r="L46" s="29" t="n">
        <v>1390</v>
      </c>
      <c r="M46" s="2" t="str">
        <f>VLOOKUP(A46, Properties!$A$2:$D$15, 4, FALSE)</f>
        <v>O-04</v>
      </c>
      <c r="N46" s="2" t="str">
        <f>A46 &amp; "-" &amp; COUNTIFS(A$2:A46, A46)</f>
        <v>P-05-3</v>
      </c>
    </row>
    <row r="47">
      <c r="A47" s="2" t="inlineStr">
        <is>
          <t>P-05</t>
        </is>
      </c>
      <c r="B47" s="3" t="n">
        <v>4</v>
      </c>
      <c r="C47" s="2" t="inlineStr">
        <is>
          <t>W. Slater</t>
        </is>
      </c>
      <c r="D47" s="29" t="n">
        <v>1460</v>
      </c>
      <c r="E47" s="29" t="n">
        <v>1520</v>
      </c>
      <c r="F47" s="2" t="inlineStr">
        <is>
          <t>2024-04-01</t>
        </is>
      </c>
      <c r="G47" s="2" t="inlineStr">
        <is>
          <t>2027-05-30</t>
        </is>
      </c>
      <c r="H47" s="2" t="inlineStr">
        <is>
          <t>Occupied</t>
        </is>
      </c>
      <c r="I47" s="2" t="inlineStr">
        <is>
          <t>Pending</t>
        </is>
      </c>
      <c r="J47" s="29" t="n">
        <v>0</v>
      </c>
      <c r="K47" s="29" t="n">
        <v>2920</v>
      </c>
      <c r="L47" s="29" t="n">
        <v>0</v>
      </c>
      <c r="M47" s="2" t="str">
        <f>VLOOKUP(A47, Properties!$A$2:$D$15, 4, FALSE)</f>
        <v>O-04</v>
      </c>
      <c r="N47" s="2" t="str">
        <f>A47 &amp; "-" &amp; COUNTIFS(A$2:A47, A47)</f>
        <v>P-05-4</v>
      </c>
    </row>
    <row r="48">
      <c r="A48" s="2" t="inlineStr">
        <is>
          <t>P-05</t>
        </is>
      </c>
      <c r="B48" s="3" t="n">
        <v>5</v>
      </c>
      <c r="C48" s="2" t="inlineStr">
        <is>
          <t>Y. Toledo</t>
        </is>
      </c>
      <c r="D48" s="29" t="n">
        <v>1090</v>
      </c>
      <c r="E48" s="29" t="n">
        <v>1130</v>
      </c>
      <c r="F48" s="2" t="inlineStr">
        <is>
          <t>2023-09-01</t>
        </is>
      </c>
      <c r="G48" s="2" t="inlineStr">
        <is>
          <t>2026-10-30</t>
        </is>
      </c>
      <c r="H48" s="2" t="inlineStr">
        <is>
          <t>Occupied</t>
        </is>
      </c>
      <c r="I48" s="2" t="inlineStr">
        <is>
          <t>Overdue</t>
        </is>
      </c>
      <c r="J48" s="29" t="n">
        <v>1140</v>
      </c>
      <c r="K48" s="29" t="n">
        <v>2180</v>
      </c>
      <c r="L48" s="29" t="n">
        <v>0</v>
      </c>
      <c r="M48" s="2" t="str">
        <f>VLOOKUP(A48, Properties!$A$2:$D$15, 4, FALSE)</f>
        <v>O-04</v>
      </c>
      <c r="N48" s="2" t="str">
        <f>A48 &amp; "-" &amp; COUNTIFS(A$2:A48, A48)</f>
        <v>P-05-5</v>
      </c>
    </row>
    <row r="49">
      <c r="A49" s="2" t="inlineStr">
        <is>
          <t>P-05</t>
        </is>
      </c>
      <c r="B49" s="3" t="n">
        <v>6</v>
      </c>
      <c r="C49" s="2" t="inlineStr">
        <is>
          <t>O. Unwin</t>
        </is>
      </c>
      <c r="D49" s="29" t="n">
        <v>1000</v>
      </c>
      <c r="E49" s="29" t="n">
        <v>1040</v>
      </c>
      <c r="F49" s="2" t="inlineStr">
        <is>
          <t>2022-03-01</t>
        </is>
      </c>
      <c r="G49" s="2" t="inlineStr">
        <is>
          <t>2023-09-30</t>
        </is>
      </c>
      <c r="H49" s="2" t="inlineStr">
        <is>
          <t>Occupied</t>
        </is>
      </c>
      <c r="I49" s="2" t="inlineStr">
        <is>
          <t>Paid</t>
        </is>
      </c>
      <c r="J49" s="29" t="n">
        <v>0</v>
      </c>
      <c r="K49" s="29" t="n">
        <v>2000</v>
      </c>
      <c r="L49" s="29" t="n">
        <v>1000</v>
      </c>
      <c r="M49" s="2" t="str">
        <f>VLOOKUP(A49, Properties!$A$2:$D$15, 4, FALSE)</f>
        <v>O-04</v>
      </c>
      <c r="N49" s="2" t="str">
        <f>A49 &amp; "-" &amp; COUNTIFS(A$2:A49, A49)</f>
        <v>P-05-6</v>
      </c>
    </row>
    <row r="50">
      <c r="A50" s="2" t="inlineStr">
        <is>
          <t>P-05</t>
        </is>
      </c>
      <c r="B50" s="3" t="n">
        <v>7</v>
      </c>
      <c r="C50" s="2" t="inlineStr">
        <is>
          <t>Z. Vidal</t>
        </is>
      </c>
      <c r="D50" s="29" t="n">
        <v>1390</v>
      </c>
      <c r="E50" s="29" t="n">
        <v>1450</v>
      </c>
      <c r="F50" s="2" t="inlineStr">
        <is>
          <t>2025-04-01</t>
        </is>
      </c>
      <c r="G50" s="2" t="inlineStr">
        <is>
          <t>2026-06-30</t>
        </is>
      </c>
      <c r="H50" s="2" t="inlineStr">
        <is>
          <t>Occupied</t>
        </is>
      </c>
      <c r="I50" s="2" t="inlineStr">
        <is>
          <t>Paid</t>
        </is>
      </c>
      <c r="J50" s="29" t="n">
        <v>0</v>
      </c>
      <c r="K50" s="29" t="n">
        <v>2780</v>
      </c>
      <c r="L50" s="29" t="n">
        <v>1390</v>
      </c>
      <c r="M50" s="2" t="str">
        <f>VLOOKUP(A50, Properties!$A$2:$D$15, 4, FALSE)</f>
        <v>O-04</v>
      </c>
      <c r="N50" s="2" t="str">
        <f>A50 &amp; "-" &amp; COUNTIFS(A$2:A50, A50)</f>
        <v>P-05-7</v>
      </c>
    </row>
    <row r="51">
      <c r="A51" s="2" t="inlineStr">
        <is>
          <t>P-06</t>
        </is>
      </c>
      <c r="B51" s="3" t="n">
        <v>1</v>
      </c>
      <c r="C51" s="2" t="inlineStr">
        <is>
          <t>I. Wynn</t>
        </is>
      </c>
      <c r="D51" s="29" t="n">
        <v>1040</v>
      </c>
      <c r="E51" s="29" t="n">
        <v>1080</v>
      </c>
      <c r="F51" s="2" t="inlineStr">
        <is>
          <t>2025-08-01</t>
        </is>
      </c>
      <c r="G51" s="2" t="inlineStr">
        <is>
          <t>2028-09-30</t>
        </is>
      </c>
      <c r="H51" s="2" t="inlineStr">
        <is>
          <t>Occupied</t>
        </is>
      </c>
      <c r="I51" s="2" t="inlineStr">
        <is>
          <t>Paid</t>
        </is>
      </c>
      <c r="J51" s="29" t="n">
        <v>0</v>
      </c>
      <c r="K51" s="29" t="n">
        <v>2080</v>
      </c>
      <c r="L51" s="29" t="n">
        <v>1040</v>
      </c>
      <c r="M51" s="2" t="str">
        <f>VLOOKUP(A51, Properties!$A$2:$D$15, 4, FALSE)</f>
        <v>O-05</v>
      </c>
      <c r="N51" s="2" t="str">
        <f>A51 &amp; "-" &amp; COUNTIFS(A$2:A51, A51)</f>
        <v>P-06-1</v>
      </c>
    </row>
    <row r="52">
      <c r="A52" s="2" t="inlineStr">
        <is>
          <t>P-06</t>
        </is>
      </c>
      <c r="B52" s="3" t="n">
        <v>2</v>
      </c>
      <c r="C52" s="2" t="inlineStr">
        <is>
          <t>U. York</t>
        </is>
      </c>
      <c r="D52" s="29" t="n">
        <v>1320</v>
      </c>
      <c r="E52" s="29" t="n">
        <v>1370</v>
      </c>
      <c r="F52" s="2" t="inlineStr">
        <is>
          <t>2024-12-01</t>
        </is>
      </c>
      <c r="G52" s="2" t="inlineStr">
        <is>
          <t>2026-11-30</t>
        </is>
      </c>
      <c r="H52" s="2" t="inlineStr">
        <is>
          <t>Occupied</t>
        </is>
      </c>
      <c r="I52" s="2" t="inlineStr">
        <is>
          <t>Paid</t>
        </is>
      </c>
      <c r="J52" s="29" t="n">
        <v>0</v>
      </c>
      <c r="K52" s="29" t="n">
        <v>2640</v>
      </c>
      <c r="L52" s="29" t="n">
        <v>1320</v>
      </c>
      <c r="M52" s="2" t="str">
        <f>VLOOKUP(A52, Properties!$A$2:$D$15, 4, FALSE)</f>
        <v>O-05</v>
      </c>
      <c r="N52" s="2" t="str">
        <f>A52 &amp; "-" &amp; COUNTIFS(A$2:A52, A52)</f>
        <v>P-06-2</v>
      </c>
    </row>
    <row r="53">
      <c r="A53" s="2" t="inlineStr">
        <is>
          <t>P-06</t>
        </is>
      </c>
      <c r="B53" s="3" t="n">
        <v>3</v>
      </c>
      <c r="C53" s="2" t="inlineStr">
        <is>
          <t>Q. Zeller</t>
        </is>
      </c>
      <c r="D53" s="29" t="n">
        <v>960</v>
      </c>
      <c r="E53" s="29" t="n">
        <v>1000</v>
      </c>
      <c r="F53" s="2" t="inlineStr">
        <is>
          <t>2025-08-01</t>
        </is>
      </c>
      <c r="G53" s="2" t="inlineStr">
        <is>
          <t>2026-08-30</t>
        </is>
      </c>
      <c r="H53" s="2" t="inlineStr">
        <is>
          <t>Occupied</t>
        </is>
      </c>
      <c r="I53" s="2" t="inlineStr">
        <is>
          <t>Paid</t>
        </is>
      </c>
      <c r="J53" s="29" t="n">
        <v>0</v>
      </c>
      <c r="K53" s="29" t="n">
        <v>1920</v>
      </c>
      <c r="L53" s="29" t="n">
        <v>960</v>
      </c>
      <c r="M53" s="2" t="str">
        <f>VLOOKUP(A53, Properties!$A$2:$D$15, 4, FALSE)</f>
        <v>O-05</v>
      </c>
      <c r="N53" s="2" t="str">
        <f>A53 &amp; "-" &amp; COUNTIFS(A$2:A53, A53)</f>
        <v>P-06-3</v>
      </c>
    </row>
    <row r="54">
      <c r="A54" s="2" t="inlineStr">
        <is>
          <t>P-06</t>
        </is>
      </c>
      <c r="B54" s="3" t="n">
        <v>4</v>
      </c>
      <c r="C54" s="2" t="inlineStr">
        <is>
          <t>J. Abbott</t>
        </is>
      </c>
      <c r="D54" s="29" t="n">
        <v>1200</v>
      </c>
      <c r="E54" s="29" t="n">
        <v>1250</v>
      </c>
      <c r="F54" s="2" t="inlineStr">
        <is>
          <t>2023-06-01</t>
        </is>
      </c>
      <c r="G54" s="2" t="inlineStr">
        <is>
          <t>2024-07-30</t>
        </is>
      </c>
      <c r="H54" s="2" t="inlineStr">
        <is>
          <t>Occupied</t>
        </is>
      </c>
      <c r="I54" s="2" t="inlineStr">
        <is>
          <t>Paid</t>
        </is>
      </c>
      <c r="J54" s="29" t="n">
        <v>0</v>
      </c>
      <c r="K54" s="29" t="n">
        <v>2400</v>
      </c>
      <c r="L54" s="29" t="n">
        <v>1200</v>
      </c>
      <c r="M54" s="2" t="str">
        <f>VLOOKUP(A54, Properties!$A$2:$D$15, 4, FALSE)</f>
        <v>O-05</v>
      </c>
      <c r="N54" s="2" t="str">
        <f>A54 &amp; "-" &amp; COUNTIFS(A$2:A54, A54)</f>
        <v>P-06-4</v>
      </c>
    </row>
    <row r="55">
      <c r="A55" s="2" t="inlineStr">
        <is>
          <t>P-06</t>
        </is>
      </c>
      <c r="B55" s="3" t="n">
        <v>5</v>
      </c>
      <c r="C55" s="2" t="inlineStr">
        <is>
          <t>V. Bram</t>
        </is>
      </c>
      <c r="D55" s="29" t="n">
        <v>1030</v>
      </c>
      <c r="E55" s="29" t="n">
        <v>1070</v>
      </c>
      <c r="F55" s="2" t="inlineStr">
        <is>
          <t>2023-12-01</t>
        </is>
      </c>
      <c r="G55" s="2" t="inlineStr">
        <is>
          <t>2025-10-30</t>
        </is>
      </c>
      <c r="H55" s="2" t="inlineStr">
        <is>
          <t>Notice</t>
        </is>
      </c>
      <c r="I55" s="2" t="inlineStr">
        <is>
          <t>Paid</t>
        </is>
      </c>
      <c r="J55" s="29" t="n">
        <v>0</v>
      </c>
      <c r="K55" s="29" t="n">
        <v>2060</v>
      </c>
      <c r="L55" s="29" t="n">
        <v>1030</v>
      </c>
      <c r="M55" s="2" t="str">
        <f>VLOOKUP(A55, Properties!$A$2:$D$15, 4, FALSE)</f>
        <v>O-05</v>
      </c>
      <c r="N55" s="2" t="str">
        <f>A55 &amp; "-" &amp; COUNTIFS(A$2:A55, A55)</f>
        <v>P-06-5</v>
      </c>
    </row>
    <row r="56">
      <c r="A56" s="2" t="inlineStr">
        <is>
          <t>P-06</t>
        </is>
      </c>
      <c r="B56" s="3" t="n">
        <v>6</v>
      </c>
      <c r="C56" s="2" t="inlineStr">
        <is>
          <t>K. Castellano</t>
        </is>
      </c>
      <c r="D56" s="29" t="n">
        <v>1080</v>
      </c>
      <c r="E56" s="29" t="n">
        <v>1120</v>
      </c>
      <c r="F56" s="2" t="inlineStr">
        <is>
          <t>2023-02-01</t>
        </is>
      </c>
      <c r="G56" s="2" t="inlineStr">
        <is>
          <t>2025-12-30</t>
        </is>
      </c>
      <c r="H56" s="2" t="inlineStr">
        <is>
          <t>Occupied</t>
        </is>
      </c>
      <c r="I56" s="2" t="inlineStr">
        <is>
          <t>Paid</t>
        </is>
      </c>
      <c r="J56" s="29" t="n">
        <v>0</v>
      </c>
      <c r="K56" s="29" t="n">
        <v>2160</v>
      </c>
      <c r="L56" s="29" t="n">
        <v>1080</v>
      </c>
      <c r="M56" s="2" t="str">
        <f>VLOOKUP(A56, Properties!$A$2:$D$15, 4, FALSE)</f>
        <v>O-05</v>
      </c>
      <c r="N56" s="2" t="str">
        <f>A56 &amp; "-" &amp; COUNTIFS(A$2:A56, A56)</f>
        <v>P-06-6</v>
      </c>
    </row>
    <row r="57">
      <c r="A57" s="2" t="inlineStr">
        <is>
          <t>P-06</t>
        </is>
      </c>
      <c r="B57" s="3" t="n">
        <v>7</v>
      </c>
      <c r="C57" s="2" t="inlineStr">
        <is>
          <t>R. Dietrich</t>
        </is>
      </c>
      <c r="D57" s="29" t="n">
        <v>1310</v>
      </c>
      <c r="E57" s="29" t="n">
        <v>1360</v>
      </c>
      <c r="F57" s="2" t="inlineStr">
        <is>
          <t>2022-05-01</t>
        </is>
      </c>
      <c r="G57" s="2" t="inlineStr">
        <is>
          <t>2023-12-30</t>
        </is>
      </c>
      <c r="H57" s="2" t="inlineStr">
        <is>
          <t>Occupied</t>
        </is>
      </c>
      <c r="I57" s="2" t="inlineStr">
        <is>
          <t>Paid</t>
        </is>
      </c>
      <c r="J57" s="29" t="n">
        <v>0</v>
      </c>
      <c r="K57" s="29" t="n">
        <v>2620</v>
      </c>
      <c r="L57" s="29" t="n">
        <v>1310</v>
      </c>
      <c r="M57" s="2" t="str">
        <f>VLOOKUP(A57, Properties!$A$2:$D$15, 4, FALSE)</f>
        <v>O-05</v>
      </c>
      <c r="N57" s="2" t="str">
        <f>A57 &amp; "-" &amp; COUNTIFS(A$2:A57, A57)</f>
        <v>P-06-7</v>
      </c>
    </row>
    <row r="58">
      <c r="A58" s="2" t="inlineStr">
        <is>
          <t>P-07</t>
        </is>
      </c>
      <c r="B58" s="3" t="n">
        <v>1</v>
      </c>
      <c r="C58" s="2" t="inlineStr">
        <is>
          <t>M. Eaves</t>
        </is>
      </c>
      <c r="D58" s="29" t="n">
        <v>2050</v>
      </c>
      <c r="E58" s="29" t="n">
        <v>2160</v>
      </c>
      <c r="F58" s="2" t="inlineStr">
        <is>
          <t>2025-12-01</t>
        </is>
      </c>
      <c r="G58" s="2" t="inlineStr">
        <is>
          <t>2026-08-30</t>
        </is>
      </c>
      <c r="H58" s="2" t="inlineStr">
        <is>
          <t>Occupied</t>
        </is>
      </c>
      <c r="I58" s="2" t="inlineStr">
        <is>
          <t>Paid</t>
        </is>
      </c>
      <c r="J58" s="29" t="n">
        <v>0</v>
      </c>
      <c r="K58" s="29" t="n">
        <v>4100</v>
      </c>
      <c r="L58" s="29" t="n">
        <v>2050</v>
      </c>
      <c r="M58" s="2" t="str">
        <f>VLOOKUP(A58, Properties!$A$2:$D$15, 4, FALSE)</f>
        <v>O-06</v>
      </c>
      <c r="N58" s="2" t="str">
        <f>A58 &amp; "-" &amp; COUNTIFS(A$2:A58, A58)</f>
        <v>P-07-1</v>
      </c>
    </row>
    <row r="59">
      <c r="A59" s="2" t="inlineStr">
        <is>
          <t>P-08</t>
        </is>
      </c>
      <c r="B59" s="3" t="n">
        <v>1</v>
      </c>
      <c r="C59" s="2" t="inlineStr">
        <is>
          <t>A. Fontaine</t>
        </is>
      </c>
      <c r="D59" s="29" t="n">
        <v>1450</v>
      </c>
      <c r="E59" s="29" t="n">
        <v>1510</v>
      </c>
      <c r="F59" s="2" t="inlineStr">
        <is>
          <t>2022-11-01</t>
        </is>
      </c>
      <c r="G59" s="2" t="inlineStr">
        <is>
          <t>2024-11-30</t>
        </is>
      </c>
      <c r="H59" s="2" t="inlineStr">
        <is>
          <t>Occupied</t>
        </is>
      </c>
      <c r="I59" s="2" t="inlineStr">
        <is>
          <t>Paid</t>
        </is>
      </c>
      <c r="J59" s="29" t="n">
        <v>0</v>
      </c>
      <c r="K59" s="29" t="n">
        <v>2900</v>
      </c>
      <c r="L59" s="29" t="n">
        <v>1450</v>
      </c>
      <c r="M59" s="2" t="str">
        <f>VLOOKUP(A59, Properties!$A$2:$D$15, 4, FALSE)</f>
        <v>O-07</v>
      </c>
      <c r="N59" s="2" t="str">
        <f>A59 &amp; "-" &amp; COUNTIFS(A$2:A59, A59)</f>
        <v>P-08-1</v>
      </c>
    </row>
    <row r="60">
      <c r="A60" s="2" t="inlineStr">
        <is>
          <t>P-08</t>
        </is>
      </c>
      <c r="B60" s="3" t="n">
        <v>2</v>
      </c>
      <c r="C60" s="2" t="inlineStr">
        <is>
          <t>S. Grady</t>
        </is>
      </c>
      <c r="D60" s="29" t="n">
        <v>1080</v>
      </c>
      <c r="E60" s="29" t="n">
        <v>1120</v>
      </c>
      <c r="F60" s="2" t="inlineStr">
        <is>
          <t>2023-11-01</t>
        </is>
      </c>
      <c r="G60" s="2" t="inlineStr">
        <is>
          <t>2026-11-30</t>
        </is>
      </c>
      <c r="H60" s="2" t="inlineStr">
        <is>
          <t>Occupied</t>
        </is>
      </c>
      <c r="I60" s="2" t="inlineStr">
        <is>
          <t>Paid</t>
        </is>
      </c>
      <c r="J60" s="29" t="n">
        <v>0</v>
      </c>
      <c r="K60" s="29" t="n">
        <v>2160</v>
      </c>
      <c r="L60" s="29" t="n">
        <v>1080</v>
      </c>
      <c r="M60" s="2" t="str">
        <f>VLOOKUP(A60, Properties!$A$2:$D$15, 4, FALSE)</f>
        <v>O-07</v>
      </c>
      <c r="N60" s="2" t="str">
        <f>A60 &amp; "-" &amp; COUNTIFS(A$2:A60, A60)</f>
        <v>P-08-2</v>
      </c>
    </row>
    <row r="61">
      <c r="A61" s="2" t="inlineStr">
        <is>
          <t>P-08</t>
        </is>
      </c>
      <c r="B61" s="3" t="n">
        <v>3</v>
      </c>
      <c r="C61" s="2" t="inlineStr">
        <is>
          <t>L. Holt</t>
        </is>
      </c>
      <c r="D61" s="29" t="n">
        <v>1080</v>
      </c>
      <c r="E61" s="29" t="n">
        <v>1120</v>
      </c>
      <c r="F61" s="2" t="inlineStr">
        <is>
          <t>2025-10-01</t>
        </is>
      </c>
      <c r="G61" s="2" t="inlineStr">
        <is>
          <t>2026-07-30</t>
        </is>
      </c>
      <c r="H61" s="2" t="inlineStr">
        <is>
          <t>Occupied</t>
        </is>
      </c>
      <c r="I61" s="2" t="inlineStr">
        <is>
          <t>Paid</t>
        </is>
      </c>
      <c r="J61" s="29" t="n">
        <v>0</v>
      </c>
      <c r="K61" s="29" t="n">
        <v>2160</v>
      </c>
      <c r="L61" s="29" t="n">
        <v>1080</v>
      </c>
      <c r="M61" s="2" t="str">
        <f>VLOOKUP(A61, Properties!$A$2:$D$15, 4, FALSE)</f>
        <v>O-07</v>
      </c>
      <c r="N61" s="2" t="str">
        <f>A61 &amp; "-" &amp; COUNTIFS(A$2:A61, A61)</f>
        <v>P-08-3</v>
      </c>
    </row>
    <row r="62">
      <c r="A62" s="2" t="inlineStr">
        <is>
          <t>P-08</t>
        </is>
      </c>
      <c r="B62" s="3" t="n">
        <v>4</v>
      </c>
      <c r="C62" s="2" t="inlineStr">
        <is>
          <t>T. Ines</t>
        </is>
      </c>
      <c r="D62" s="29" t="n">
        <v>950</v>
      </c>
      <c r="E62" s="29" t="n">
        <v>990</v>
      </c>
      <c r="F62" s="2" t="inlineStr">
        <is>
          <t>2023-03-01</t>
        </is>
      </c>
      <c r="G62" s="2" t="inlineStr">
        <is>
          <t>2024-01-30</t>
        </is>
      </c>
      <c r="H62" s="2" t="inlineStr">
        <is>
          <t>Occupied</t>
        </is>
      </c>
      <c r="I62" s="2" t="inlineStr">
        <is>
          <t>Paid</t>
        </is>
      </c>
      <c r="J62" s="29" t="n">
        <v>0</v>
      </c>
      <c r="K62" s="29" t="n">
        <v>1900</v>
      </c>
      <c r="L62" s="29" t="n">
        <v>950</v>
      </c>
      <c r="M62" s="2" t="str">
        <f>VLOOKUP(A62, Properties!$A$2:$D$15, 4, FALSE)</f>
        <v>O-07</v>
      </c>
      <c r="N62" s="2" t="str">
        <f>A62 &amp; "-" &amp; COUNTIFS(A$2:A62, A62)</f>
        <v>P-08-4</v>
      </c>
    </row>
    <row r="63">
      <c r="A63" s="2" t="inlineStr">
        <is>
          <t>P-08</t>
        </is>
      </c>
      <c r="B63" s="3" t="n">
        <v>5</v>
      </c>
      <c r="C63" s="2" t="inlineStr">
        <is>
          <t>N. Jarvis</t>
        </is>
      </c>
      <c r="D63" s="29" t="n">
        <v>1190</v>
      </c>
      <c r="E63" s="29" t="n">
        <v>1240</v>
      </c>
      <c r="F63" s="2" t="inlineStr">
        <is>
          <t>2025-04-01</t>
        </is>
      </c>
      <c r="G63" s="2" t="inlineStr">
        <is>
          <t>2026-04-30</t>
        </is>
      </c>
      <c r="H63" s="2" t="inlineStr">
        <is>
          <t>Occupied</t>
        </is>
      </c>
      <c r="I63" s="2" t="inlineStr">
        <is>
          <t>Paid</t>
        </is>
      </c>
      <c r="J63" s="29" t="n">
        <v>0</v>
      </c>
      <c r="K63" s="29" t="n">
        <v>2380</v>
      </c>
      <c r="L63" s="29" t="n">
        <v>1190</v>
      </c>
      <c r="M63" s="2" t="str">
        <f>VLOOKUP(A63, Properties!$A$2:$D$15, 4, FALSE)</f>
        <v>O-07</v>
      </c>
      <c r="N63" s="2" t="str">
        <f>A63 &amp; "-" &amp; COUNTIFS(A$2:A63, A63)</f>
        <v>P-08-5</v>
      </c>
    </row>
    <row r="64">
      <c r="A64" s="2" t="inlineStr">
        <is>
          <t>P-08</t>
        </is>
      </c>
      <c r="B64" s="3" t="n">
        <v>6</v>
      </c>
      <c r="C64" s="2" t="inlineStr">
        <is>
          <t>P. Kane</t>
        </is>
      </c>
      <c r="D64" s="29" t="n">
        <v>990</v>
      </c>
      <c r="E64" s="29" t="n">
        <v>1030</v>
      </c>
      <c r="F64" s="2" t="inlineStr">
        <is>
          <t>2022-11-01</t>
        </is>
      </c>
      <c r="G64" s="2" t="inlineStr">
        <is>
          <t>2023-02-30</t>
        </is>
      </c>
      <c r="H64" s="2" t="inlineStr">
        <is>
          <t>Occupied</t>
        </is>
      </c>
      <c r="I64" s="2" t="inlineStr">
        <is>
          <t>Paid</t>
        </is>
      </c>
      <c r="J64" s="29" t="n">
        <v>0</v>
      </c>
      <c r="K64" s="29" t="n">
        <v>1980</v>
      </c>
      <c r="L64" s="29" t="n">
        <v>990</v>
      </c>
      <c r="M64" s="2" t="str">
        <f>VLOOKUP(A64, Properties!$A$2:$D$15, 4, FALSE)</f>
        <v>O-07</v>
      </c>
      <c r="N64" s="2" t="str">
        <f>A64 &amp; "-" &amp; COUNTIFS(A$2:A64, A64)</f>
        <v>P-08-6</v>
      </c>
    </row>
    <row r="65">
      <c r="A65" s="2" t="inlineStr">
        <is>
          <t>P-09</t>
        </is>
      </c>
      <c r="B65" s="3" t="n">
        <v>1</v>
      </c>
      <c r="C65" s="2" t="inlineStr">
        <is>
          <t>D. Lam</t>
        </is>
      </c>
      <c r="D65" s="29" t="n">
        <v>950</v>
      </c>
      <c r="E65" s="29" t="n">
        <v>990</v>
      </c>
      <c r="F65" s="2" t="inlineStr">
        <is>
          <t>2022-06-01</t>
        </is>
      </c>
      <c r="G65" s="2" t="inlineStr">
        <is>
          <t>2024-07-30</t>
        </is>
      </c>
      <c r="H65" s="2" t="inlineStr">
        <is>
          <t>Occupied</t>
        </is>
      </c>
      <c r="I65" s="2" t="inlineStr">
        <is>
          <t>Paid</t>
        </is>
      </c>
      <c r="J65" s="29" t="n">
        <v>0</v>
      </c>
      <c r="K65" s="29" t="n">
        <v>1900</v>
      </c>
      <c r="L65" s="29" t="n">
        <v>950</v>
      </c>
      <c r="M65" s="2" t="str">
        <f>VLOOKUP(A65, Properties!$A$2:$D$15, 4, FALSE)</f>
        <v>O-08</v>
      </c>
      <c r="N65" s="2" t="str">
        <f>A65 &amp; "-" &amp; COUNTIFS(A$2:A65, A65)</f>
        <v>P-09-1</v>
      </c>
    </row>
    <row r="66">
      <c r="A66" s="2" t="inlineStr">
        <is>
          <t>P-09</t>
        </is>
      </c>
      <c r="B66" s="3" t="n">
        <v>2</v>
      </c>
      <c r="C66" s="2" t="inlineStr">
        <is>
          <t>E. Mora</t>
        </is>
      </c>
      <c r="D66" s="29" t="n">
        <v>990</v>
      </c>
      <c r="E66" s="29" t="n">
        <v>1030</v>
      </c>
      <c r="F66" s="2" t="inlineStr">
        <is>
          <t>2022-05-01</t>
        </is>
      </c>
      <c r="G66" s="2" t="inlineStr">
        <is>
          <t>2023-07-30</t>
        </is>
      </c>
      <c r="H66" s="2" t="inlineStr">
        <is>
          <t>Occupied</t>
        </is>
      </c>
      <c r="I66" s="2" t="inlineStr">
        <is>
          <t>Paid</t>
        </is>
      </c>
      <c r="J66" s="29" t="n">
        <v>0</v>
      </c>
      <c r="K66" s="29" t="n">
        <v>1980</v>
      </c>
      <c r="L66" s="29" t="n">
        <v>990</v>
      </c>
      <c r="M66" s="2" t="str">
        <f>VLOOKUP(A66, Properties!$A$2:$D$15, 4, FALSE)</f>
        <v>O-08</v>
      </c>
      <c r="N66" s="2" t="str">
        <f>A66 &amp; "-" &amp; COUNTIFS(A$2:A66, A66)</f>
        <v>P-09-2</v>
      </c>
    </row>
    <row r="67">
      <c r="A67" s="2" t="inlineStr">
        <is>
          <t>P-09</t>
        </is>
      </c>
      <c r="B67" s="3" t="n">
        <v>3</v>
      </c>
      <c r="C67" s="2" t="n"/>
      <c r="D67" s="29" t="n"/>
      <c r="E67" s="29" t="n">
        <v>1360</v>
      </c>
      <c r="F67" s="2" t="n"/>
      <c r="G67" s="2" t="n"/>
      <c r="H67" s="2" t="inlineStr">
        <is>
          <t>Vacant</t>
        </is>
      </c>
      <c r="I67" s="2" t="n"/>
      <c r="J67" s="29" t="n"/>
      <c r="K67" s="29" t="n"/>
      <c r="L67" s="29" t="n"/>
      <c r="M67" s="2" t="str">
        <f>VLOOKUP(A67, Properties!$A$2:$D$15, 4, FALSE)</f>
        <v>O-08</v>
      </c>
      <c r="N67" s="2" t="str">
        <f>A67 &amp; "-" &amp; COUNTIFS(A$2:A67, A67)</f>
        <v>P-09-3</v>
      </c>
    </row>
    <row r="68">
      <c r="A68" s="2" t="inlineStr">
        <is>
          <t>P-09</t>
        </is>
      </c>
      <c r="B68" s="3" t="n">
        <v>4</v>
      </c>
      <c r="C68" s="2" t="inlineStr">
        <is>
          <t>C. Nash</t>
        </is>
      </c>
      <c r="D68" s="29" t="n">
        <v>1130</v>
      </c>
      <c r="E68" s="29" t="n">
        <v>1180</v>
      </c>
      <c r="F68" s="2" t="inlineStr">
        <is>
          <t>2023-01-01</t>
        </is>
      </c>
      <c r="G68" s="2" t="inlineStr">
        <is>
          <t>2026-09-30</t>
        </is>
      </c>
      <c r="H68" s="2" t="inlineStr">
        <is>
          <t>Occupied</t>
        </is>
      </c>
      <c r="I68" s="2" t="inlineStr">
        <is>
          <t>Paid</t>
        </is>
      </c>
      <c r="J68" s="29" t="n">
        <v>0</v>
      </c>
      <c r="K68" s="29" t="n">
        <v>2260</v>
      </c>
      <c r="L68" s="29" t="n">
        <v>1130</v>
      </c>
      <c r="M68" s="2" t="str">
        <f>VLOOKUP(A68, Properties!$A$2:$D$15, 4, FALSE)</f>
        <v>O-08</v>
      </c>
      <c r="N68" s="2" t="str">
        <f>A68 &amp; "-" &amp; COUNTIFS(A$2:A68, A68)</f>
        <v>P-09-4</v>
      </c>
    </row>
    <row r="69">
      <c r="A69" s="2" t="inlineStr">
        <is>
          <t>P-09</t>
        </is>
      </c>
      <c r="B69" s="3" t="n">
        <v>5</v>
      </c>
      <c r="C69" s="2" t="inlineStr">
        <is>
          <t>B. Odum</t>
        </is>
      </c>
      <c r="D69" s="29" t="n">
        <v>1380</v>
      </c>
      <c r="E69" s="29" t="n">
        <v>1440</v>
      </c>
      <c r="F69" s="2" t="inlineStr">
        <is>
          <t>2025-02-01</t>
        </is>
      </c>
      <c r="G69" s="2" t="inlineStr">
        <is>
          <t>2027-12-30</t>
        </is>
      </c>
      <c r="H69" s="2" t="inlineStr">
        <is>
          <t>Occupied</t>
        </is>
      </c>
      <c r="I69" s="2" t="inlineStr">
        <is>
          <t>Paid</t>
        </is>
      </c>
      <c r="J69" s="29" t="n">
        <v>0</v>
      </c>
      <c r="K69" s="29" t="n">
        <v>2760</v>
      </c>
      <c r="L69" s="29" t="n">
        <v>1380</v>
      </c>
      <c r="M69" s="2" t="str">
        <f>VLOOKUP(A69, Properties!$A$2:$D$15, 4, FALSE)</f>
        <v>O-08</v>
      </c>
      <c r="N69" s="2" t="str">
        <f>A69 &amp; "-" &amp; COUNTIFS(A$2:A69, A69)</f>
        <v>P-09-5</v>
      </c>
    </row>
    <row r="70">
      <c r="A70" s="2" t="inlineStr">
        <is>
          <t>P-09</t>
        </is>
      </c>
      <c r="B70" s="3" t="n">
        <v>6</v>
      </c>
      <c r="C70" s="2" t="inlineStr">
        <is>
          <t>F. Pryor</t>
        </is>
      </c>
      <c r="D70" s="29" t="n">
        <v>990</v>
      </c>
      <c r="E70" s="29" t="n">
        <v>1030</v>
      </c>
      <c r="F70" s="2" t="inlineStr">
        <is>
          <t>2023-06-01</t>
        </is>
      </c>
      <c r="G70" s="2" t="inlineStr">
        <is>
          <t>2024-09-30</t>
        </is>
      </c>
      <c r="H70" s="2" t="inlineStr">
        <is>
          <t>Occupied</t>
        </is>
      </c>
      <c r="I70" s="2" t="inlineStr">
        <is>
          <t>Paid</t>
        </is>
      </c>
      <c r="J70" s="29" t="n">
        <v>0</v>
      </c>
      <c r="K70" s="29" t="n">
        <v>1980</v>
      </c>
      <c r="L70" s="29" t="n">
        <v>990</v>
      </c>
      <c r="M70" s="2" t="str">
        <f>VLOOKUP(A70, Properties!$A$2:$D$15, 4, FALSE)</f>
        <v>O-08</v>
      </c>
      <c r="N70" s="2" t="str">
        <f>A70 &amp; "-" &amp; COUNTIFS(A$2:A70, A70)</f>
        <v>P-09-6</v>
      </c>
    </row>
    <row r="71">
      <c r="A71" s="2" t="inlineStr">
        <is>
          <t>P-10</t>
        </is>
      </c>
      <c r="B71" s="3" t="n">
        <v>1</v>
      </c>
      <c r="C71" s="2" t="inlineStr">
        <is>
          <t>H. Quon</t>
        </is>
      </c>
      <c r="D71" s="29" t="n">
        <v>1380</v>
      </c>
      <c r="E71" s="29" t="n">
        <v>1440</v>
      </c>
      <c r="F71" s="2" t="inlineStr">
        <is>
          <t>2024-06-01</t>
        </is>
      </c>
      <c r="G71" s="2" t="inlineStr">
        <is>
          <t>2026-08-30</t>
        </is>
      </c>
      <c r="H71" s="2" t="inlineStr">
        <is>
          <t>Occupied</t>
        </is>
      </c>
      <c r="I71" s="2" t="inlineStr">
        <is>
          <t>Paid</t>
        </is>
      </c>
      <c r="J71" s="29" t="n">
        <v>0</v>
      </c>
      <c r="K71" s="29" t="n">
        <v>2760</v>
      </c>
      <c r="L71" s="29" t="n">
        <v>1380</v>
      </c>
      <c r="M71" s="2" t="str">
        <f>VLOOKUP(A71, Properties!$A$2:$D$15, 4, FALSE)</f>
        <v>O-09</v>
      </c>
      <c r="N71" s="2" t="str">
        <f>A71 &amp; "-" &amp; COUNTIFS(A$2:A71, A71)</f>
        <v>P-10-1</v>
      </c>
    </row>
    <row r="72">
      <c r="A72" s="2" t="inlineStr">
        <is>
          <t>P-10</t>
        </is>
      </c>
      <c r="B72" s="3" t="n">
        <v>2</v>
      </c>
      <c r="C72" s="2" t="inlineStr">
        <is>
          <t>G. Rieger</t>
        </is>
      </c>
      <c r="D72" s="29" t="n">
        <v>1450</v>
      </c>
      <c r="E72" s="29" t="n">
        <v>1510</v>
      </c>
      <c r="F72" s="2" t="inlineStr">
        <is>
          <t>2024-09-01</t>
        </is>
      </c>
      <c r="G72" s="2" t="inlineStr">
        <is>
          <t>2026-12-30</t>
        </is>
      </c>
      <c r="H72" s="2" t="inlineStr">
        <is>
          <t>Occupied</t>
        </is>
      </c>
      <c r="I72" s="2" t="inlineStr">
        <is>
          <t>Paid</t>
        </is>
      </c>
      <c r="J72" s="29" t="n">
        <v>0</v>
      </c>
      <c r="K72" s="29" t="n">
        <v>2900</v>
      </c>
      <c r="L72" s="29" t="n">
        <v>1450</v>
      </c>
      <c r="M72" s="2" t="str">
        <f>VLOOKUP(A72, Properties!$A$2:$D$15, 4, FALSE)</f>
        <v>O-09</v>
      </c>
      <c r="N72" s="2" t="str">
        <f>A72 &amp; "-" &amp; COUNTIFS(A$2:A72, A72)</f>
        <v>P-10-2</v>
      </c>
    </row>
    <row r="73">
      <c r="A73" s="2" t="inlineStr">
        <is>
          <t>P-10</t>
        </is>
      </c>
      <c r="B73" s="3" t="n">
        <v>3</v>
      </c>
      <c r="C73" s="2" t="inlineStr">
        <is>
          <t>W. Stroud</t>
        </is>
      </c>
      <c r="D73" s="29" t="n">
        <v>950</v>
      </c>
      <c r="E73" s="29" t="n">
        <v>990</v>
      </c>
      <c r="F73" s="2" t="inlineStr">
        <is>
          <t>2022-01-01</t>
        </is>
      </c>
      <c r="G73" s="2" t="inlineStr">
        <is>
          <t>2024-01-30</t>
        </is>
      </c>
      <c r="H73" s="2" t="inlineStr">
        <is>
          <t>Occupied</t>
        </is>
      </c>
      <c r="I73" s="2" t="inlineStr">
        <is>
          <t>Paid</t>
        </is>
      </c>
      <c r="J73" s="29" t="n">
        <v>0</v>
      </c>
      <c r="K73" s="29" t="n">
        <v>1900</v>
      </c>
      <c r="L73" s="29" t="n">
        <v>950</v>
      </c>
      <c r="M73" s="2" t="str">
        <f>VLOOKUP(A73, Properties!$A$2:$D$15, 4, FALSE)</f>
        <v>O-09</v>
      </c>
      <c r="N73" s="2" t="str">
        <f>A73 &amp; "-" &amp; COUNTIFS(A$2:A73, A73)</f>
        <v>P-10-3</v>
      </c>
    </row>
    <row r="74">
      <c r="A74" s="2" t="inlineStr">
        <is>
          <t>P-10</t>
        </is>
      </c>
      <c r="B74" s="3" t="n">
        <v>4</v>
      </c>
      <c r="C74" s="2" t="inlineStr">
        <is>
          <t>Y. Tran</t>
        </is>
      </c>
      <c r="D74" s="29" t="n">
        <v>950</v>
      </c>
      <c r="E74" s="29" t="n">
        <v>990</v>
      </c>
      <c r="F74" s="2" t="inlineStr">
        <is>
          <t>2025-09-01</t>
        </is>
      </c>
      <c r="G74" s="2" t="inlineStr">
        <is>
          <t>2026-12-30</t>
        </is>
      </c>
      <c r="H74" s="2" t="inlineStr">
        <is>
          <t>Occupied</t>
        </is>
      </c>
      <c r="I74" s="2" t="inlineStr">
        <is>
          <t>Paid</t>
        </is>
      </c>
      <c r="J74" s="29" t="n">
        <v>0</v>
      </c>
      <c r="K74" s="29" t="n">
        <v>1900</v>
      </c>
      <c r="L74" s="29" t="n">
        <v>950</v>
      </c>
      <c r="M74" s="2" t="str">
        <f>VLOOKUP(A74, Properties!$A$2:$D$15, 4, FALSE)</f>
        <v>O-09</v>
      </c>
      <c r="N74" s="2" t="str">
        <f>A74 &amp; "-" &amp; COUNTIFS(A$2:A74, A74)</f>
        <v>P-10-4</v>
      </c>
    </row>
    <row r="75">
      <c r="A75" s="2" t="inlineStr">
        <is>
          <t>P-10</t>
        </is>
      </c>
      <c r="B75" s="3" t="n">
        <v>5</v>
      </c>
      <c r="C75" s="2" t="inlineStr">
        <is>
          <t>O. Ulmer</t>
        </is>
      </c>
      <c r="D75" s="29" t="n">
        <v>1190</v>
      </c>
      <c r="E75" s="29" t="n">
        <v>1240</v>
      </c>
      <c r="F75" s="2" t="inlineStr">
        <is>
          <t>2025-10-01</t>
        </is>
      </c>
      <c r="G75" s="2" t="inlineStr">
        <is>
          <t>2027-05-30</t>
        </is>
      </c>
      <c r="H75" s="2" t="inlineStr">
        <is>
          <t>Occupied</t>
        </is>
      </c>
      <c r="I75" s="2" t="inlineStr">
        <is>
          <t>Paid</t>
        </is>
      </c>
      <c r="J75" s="29" t="n">
        <v>0</v>
      </c>
      <c r="K75" s="29" t="n">
        <v>2380</v>
      </c>
      <c r="L75" s="29" t="n">
        <v>1190</v>
      </c>
      <c r="M75" s="2" t="str">
        <f>VLOOKUP(A75, Properties!$A$2:$D$15, 4, FALSE)</f>
        <v>O-09</v>
      </c>
      <c r="N75" s="2" t="str">
        <f>A75 &amp; "-" &amp; COUNTIFS(A$2:A75, A75)</f>
        <v>P-10-5</v>
      </c>
    </row>
    <row r="76">
      <c r="A76" s="2" t="inlineStr">
        <is>
          <t>P-11</t>
        </is>
      </c>
      <c r="B76" s="3" t="n">
        <v>1</v>
      </c>
      <c r="C76" s="2" t="inlineStr">
        <is>
          <t>Z. Vega</t>
        </is>
      </c>
      <c r="D76" s="29" t="n">
        <v>2050</v>
      </c>
      <c r="E76" s="29" t="n">
        <v>2130</v>
      </c>
      <c r="F76" s="2" t="inlineStr">
        <is>
          <t>2025-10-01</t>
        </is>
      </c>
      <c r="G76" s="2" t="inlineStr">
        <is>
          <t>2026-01-30</t>
        </is>
      </c>
      <c r="H76" s="2" t="inlineStr">
        <is>
          <t>Occupied</t>
        </is>
      </c>
      <c r="I76" s="2" t="inlineStr">
        <is>
          <t>Paid</t>
        </is>
      </c>
      <c r="J76" s="29" t="n">
        <v>0</v>
      </c>
      <c r="K76" s="29" t="n">
        <v>4100</v>
      </c>
      <c r="L76" s="29" t="n">
        <v>2050</v>
      </c>
      <c r="M76" s="2" t="str">
        <f>VLOOKUP(A76, Properties!$A$2:$D$15, 4, FALSE)</f>
        <v>O-06</v>
      </c>
      <c r="N76" s="2" t="str">
        <f>A76 &amp; "-" &amp; COUNTIFS(A$2:A76, A76)</f>
        <v>P-11-1</v>
      </c>
    </row>
    <row r="77">
      <c r="A77" s="2" t="inlineStr">
        <is>
          <t>P-12</t>
        </is>
      </c>
      <c r="B77" s="3" t="n">
        <v>1</v>
      </c>
      <c r="C77" s="2" t="inlineStr">
        <is>
          <t>I. Wilkes</t>
        </is>
      </c>
      <c r="D77" s="29" t="n">
        <v>1190</v>
      </c>
      <c r="E77" s="29" t="n">
        <v>1240</v>
      </c>
      <c r="F77" s="2" t="inlineStr">
        <is>
          <t>2024-07-01</t>
        </is>
      </c>
      <c r="G77" s="2" t="inlineStr">
        <is>
          <t>2026-10-30</t>
        </is>
      </c>
      <c r="H77" s="2" t="inlineStr">
        <is>
          <t>Occupied</t>
        </is>
      </c>
      <c r="I77" s="2" t="inlineStr">
        <is>
          <t>Paid</t>
        </is>
      </c>
      <c r="J77" s="29" t="n">
        <v>0</v>
      </c>
      <c r="K77" s="29" t="n">
        <v>2380</v>
      </c>
      <c r="L77" s="29" t="n">
        <v>1190</v>
      </c>
      <c r="M77" s="2" t="str">
        <f>VLOOKUP(A77, Properties!$A$2:$D$15, 4, FALSE)</f>
        <v>O-05</v>
      </c>
      <c r="N77" s="2" t="str">
        <f>A77 &amp; "-" &amp; COUNTIFS(A$2:A77, A77)</f>
        <v>P-12-1</v>
      </c>
    </row>
    <row r="78">
      <c r="A78" s="2" t="inlineStr">
        <is>
          <t>P-12</t>
        </is>
      </c>
      <c r="B78" s="3" t="n">
        <v>2</v>
      </c>
      <c r="C78" s="2" t="inlineStr">
        <is>
          <t>U. Xu</t>
        </is>
      </c>
      <c r="D78" s="29" t="n">
        <v>990</v>
      </c>
      <c r="E78" s="29" t="n">
        <v>1030</v>
      </c>
      <c r="F78" s="2" t="inlineStr">
        <is>
          <t>2024-03-01</t>
        </is>
      </c>
      <c r="G78" s="2" t="inlineStr">
        <is>
          <t>2026-12-30</t>
        </is>
      </c>
      <c r="H78" s="2" t="inlineStr">
        <is>
          <t>Occupied</t>
        </is>
      </c>
      <c r="I78" s="2" t="inlineStr">
        <is>
          <t>Paid</t>
        </is>
      </c>
      <c r="J78" s="29" t="n">
        <v>0</v>
      </c>
      <c r="K78" s="29" t="n">
        <v>1980</v>
      </c>
      <c r="L78" s="29" t="n">
        <v>990</v>
      </c>
      <c r="M78" s="2" t="str">
        <f>VLOOKUP(A78, Properties!$A$2:$D$15, 4, FALSE)</f>
        <v>O-05</v>
      </c>
      <c r="N78" s="2" t="str">
        <f>A78 &amp; "-" &amp; COUNTIFS(A$2:A78, A78)</f>
        <v>P-12-2</v>
      </c>
    </row>
    <row r="79">
      <c r="A79" s="2" t="inlineStr">
        <is>
          <t>P-12</t>
        </is>
      </c>
      <c r="B79" s="3" t="n">
        <v>3</v>
      </c>
      <c r="C79" s="2" t="inlineStr">
        <is>
          <t>Q. Yoder</t>
        </is>
      </c>
      <c r="D79" s="29" t="n">
        <v>1380</v>
      </c>
      <c r="E79" s="29" t="n">
        <v>1440</v>
      </c>
      <c r="F79" s="2" t="inlineStr">
        <is>
          <t>2025-08-01</t>
        </is>
      </c>
      <c r="G79" s="2" t="inlineStr">
        <is>
          <t>2026-02-30</t>
        </is>
      </c>
      <c r="H79" s="2" t="inlineStr">
        <is>
          <t>Occupied</t>
        </is>
      </c>
      <c r="I79" s="2" t="inlineStr">
        <is>
          <t>Paid</t>
        </is>
      </c>
      <c r="J79" s="29" t="n">
        <v>0</v>
      </c>
      <c r="K79" s="29" t="n">
        <v>2760</v>
      </c>
      <c r="L79" s="29" t="n">
        <v>1380</v>
      </c>
      <c r="M79" s="2" t="str">
        <f>VLOOKUP(A79, Properties!$A$2:$D$15, 4, FALSE)</f>
        <v>O-05</v>
      </c>
      <c r="N79" s="2" t="str">
        <f>A79 &amp; "-" &amp; COUNTIFS(A$2:A79, A79)</f>
        <v>P-12-3</v>
      </c>
    </row>
    <row r="80">
      <c r="A80" s="2" t="inlineStr">
        <is>
          <t>P-12</t>
        </is>
      </c>
      <c r="B80" s="3" t="n">
        <v>4</v>
      </c>
      <c r="C80" s="2" t="inlineStr">
        <is>
          <t>X. Zink</t>
        </is>
      </c>
      <c r="D80" s="29" t="n">
        <v>1380</v>
      </c>
      <c r="E80" s="29" t="n">
        <v>1440</v>
      </c>
      <c r="F80" s="2" t="inlineStr">
        <is>
          <t>2024-04-01</t>
        </is>
      </c>
      <c r="G80" s="2" t="inlineStr">
        <is>
          <t>2026-01-30</t>
        </is>
      </c>
      <c r="H80" s="2" t="inlineStr">
        <is>
          <t>Occupied</t>
        </is>
      </c>
      <c r="I80" s="2" t="inlineStr">
        <is>
          <t>Paid</t>
        </is>
      </c>
      <c r="J80" s="29" t="n">
        <v>0</v>
      </c>
      <c r="K80" s="29" t="n">
        <v>2760</v>
      </c>
      <c r="L80" s="29" t="n">
        <v>1380</v>
      </c>
      <c r="M80" s="2" t="str">
        <f>VLOOKUP(A80, Properties!$A$2:$D$15, 4, FALSE)</f>
        <v>O-05</v>
      </c>
      <c r="N80" s="2" t="str">
        <f>A80 &amp; "-" &amp; COUNTIFS(A$2:A80, A80)</f>
        <v>P-12-4</v>
      </c>
    </row>
    <row r="81">
      <c r="A81" s="2" t="inlineStr">
        <is>
          <t>P-13</t>
        </is>
      </c>
      <c r="B81" s="3" t="n">
        <v>1</v>
      </c>
      <c r="C81" s="2" t="inlineStr">
        <is>
          <t>J. Ash</t>
        </is>
      </c>
      <c r="D81" s="29" t="n">
        <v>1920</v>
      </c>
      <c r="E81" s="29" t="n">
        <v>2000</v>
      </c>
      <c r="F81" s="2" t="inlineStr">
        <is>
          <t>2023-06-01</t>
        </is>
      </c>
      <c r="G81" s="2" t="inlineStr">
        <is>
          <t>2024-01-30</t>
        </is>
      </c>
      <c r="H81" s="2" t="inlineStr">
        <is>
          <t>Occupied</t>
        </is>
      </c>
      <c r="I81" s="2" t="inlineStr">
        <is>
          <t>Paid</t>
        </is>
      </c>
      <c r="J81" s="29" t="n">
        <v>0</v>
      </c>
      <c r="K81" s="29" t="n">
        <v>3840</v>
      </c>
      <c r="L81" s="29" t="n">
        <v>1920</v>
      </c>
      <c r="M81" s="2" t="str">
        <f>VLOOKUP(A81, Properties!$A$2:$D$15, 4, FALSE)</f>
        <v>O-09</v>
      </c>
      <c r="N81" s="2" t="str">
        <f>A81 &amp; "-" &amp; COUNTIFS(A$2:A81, A81)</f>
        <v>P-13-1</v>
      </c>
    </row>
    <row r="82">
      <c r="A82" s="2" t="inlineStr">
        <is>
          <t>P-14</t>
        </is>
      </c>
      <c r="B82" s="3" t="n">
        <v>1</v>
      </c>
      <c r="C82" s="2" t="inlineStr">
        <is>
          <t>V. Byrd</t>
        </is>
      </c>
      <c r="D82" s="29" t="n">
        <v>1250</v>
      </c>
      <c r="E82" s="29" t="n">
        <v>1300</v>
      </c>
      <c r="F82" s="2" t="inlineStr">
        <is>
          <t>2025-01-01</t>
        </is>
      </c>
      <c r="G82" s="2" t="inlineStr">
        <is>
          <t>2026-05-30</t>
        </is>
      </c>
      <c r="H82" s="2" t="inlineStr">
        <is>
          <t>Occupied</t>
        </is>
      </c>
      <c r="I82" s="2" t="inlineStr">
        <is>
          <t>Paid</t>
        </is>
      </c>
      <c r="J82" s="29" t="n">
        <v>0</v>
      </c>
      <c r="K82" s="29" t="n">
        <v>2500</v>
      </c>
      <c r="L82" s="29" t="n">
        <v>1250</v>
      </c>
      <c r="M82" s="2" t="str">
        <f>VLOOKUP(A82, Properties!$A$2:$D$15, 4, FALSE)</f>
        <v>O-04</v>
      </c>
      <c r="N82" s="2" t="str">
        <f>A82 &amp; "-" &amp; COUNTIFS(A$2:A82, A82)</f>
        <v>P-14-1</v>
      </c>
    </row>
    <row r="83">
      <c r="A83" s="2" t="inlineStr">
        <is>
          <t>P-14</t>
        </is>
      </c>
      <c r="B83" s="3" t="n">
        <v>2</v>
      </c>
      <c r="C83" s="2" t="inlineStr">
        <is>
          <t>K. Cole</t>
        </is>
      </c>
      <c r="D83" s="29" t="n">
        <v>1130</v>
      </c>
      <c r="E83" s="29" t="n">
        <v>1180</v>
      </c>
      <c r="F83" s="2" t="inlineStr">
        <is>
          <t>2022-12-01</t>
        </is>
      </c>
      <c r="G83" s="2" t="inlineStr">
        <is>
          <t>2023-04-30</t>
        </is>
      </c>
      <c r="H83" s="2" t="inlineStr">
        <is>
          <t>Occupied</t>
        </is>
      </c>
      <c r="I83" s="2" t="inlineStr">
        <is>
          <t>Paid</t>
        </is>
      </c>
      <c r="J83" s="29" t="n">
        <v>0</v>
      </c>
      <c r="K83" s="29" t="n">
        <v>2260</v>
      </c>
      <c r="L83" s="29" t="n">
        <v>1130</v>
      </c>
      <c r="M83" s="2" t="str">
        <f>VLOOKUP(A83, Properties!$A$2:$D$15, 4, FALSE)</f>
        <v>O-04</v>
      </c>
      <c r="N83" s="2" t="str">
        <f>A83 &amp; "-" &amp; COUNTIFS(A$2:A83, A83)</f>
        <v>P-14-2</v>
      </c>
    </row>
    <row r="84">
      <c r="A84" s="2" t="inlineStr">
        <is>
          <t>P-14</t>
        </is>
      </c>
      <c r="B84" s="3" t="n">
        <v>3</v>
      </c>
      <c r="C84" s="2" t="inlineStr">
        <is>
          <t>R. Dunbar</t>
        </is>
      </c>
      <c r="D84" s="29" t="n">
        <v>1250</v>
      </c>
      <c r="E84" s="29" t="n">
        <v>1300</v>
      </c>
      <c r="F84" s="2" t="inlineStr">
        <is>
          <t>2023-08-01</t>
        </is>
      </c>
      <c r="G84" s="2" t="inlineStr">
        <is>
          <t>2026-08-30</t>
        </is>
      </c>
      <c r="H84" s="2" t="inlineStr">
        <is>
          <t>Occupied</t>
        </is>
      </c>
      <c r="I84" s="2" t="inlineStr">
        <is>
          <t>Paid</t>
        </is>
      </c>
      <c r="J84" s="29" t="n">
        <v>0</v>
      </c>
      <c r="K84" s="29" t="n">
        <v>2500</v>
      </c>
      <c r="L84" s="29" t="n">
        <v>1250</v>
      </c>
      <c r="M84" s="2" t="str">
        <f>VLOOKUP(A84, Properties!$A$2:$D$15, 4, FALSE)</f>
        <v>O-04</v>
      </c>
      <c r="N84" s="2" t="str">
        <f>A84 &amp; "-" &amp; COUNTIFS(A$2:A84, A84)</f>
        <v>P-14-3</v>
      </c>
    </row>
  </sheetData>
  <autoFilter ref="A1:N1"/>
  <conditionalFormatting sqref="I2:I84">
    <cfRule type="cellIs" priority="1" operator="equal" dxfId="0">
      <formula>"Paid"</formula>
    </cfRule>
    <cfRule type="cellIs" priority="2" operator="equal" dxfId="1">
      <formula>"Pending"</formula>
    </cfRule>
    <cfRule type="cellIs" priority="3" operator="equal" dxfId="2">
      <formula>"Overdue"</formula>
    </cfRule>
  </conditionalFormatting>
  <conditionalFormatting sqref="H2:H84">
    <cfRule type="cellIs" priority="4" operator="equal" dxfId="3">
      <formula>"Vacant"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94A3B8"/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30" customWidth="1" min="3" max="3"/>
    <col width="9" customWidth="1" min="4" max="4"/>
  </cols>
  <sheetData>
    <row r="1" ht="22" customHeight="1">
      <c r="A1" s="1" t="inlineStr">
        <is>
          <t>owner_id</t>
        </is>
      </c>
      <c r="B1" s="1" t="inlineStr">
        <is>
          <t>owner_name</t>
        </is>
      </c>
      <c r="C1" s="1" t="inlineStr">
        <is>
          <t>owner_email</t>
        </is>
      </c>
      <c r="D1" s="1" t="inlineStr">
        <is>
          <t>fee_pct</t>
        </is>
      </c>
    </row>
    <row r="2">
      <c r="A2" s="2" t="inlineStr">
        <is>
          <t>O-01</t>
        </is>
      </c>
      <c r="B2" s="2" t="inlineStr">
        <is>
          <t>M. Delgado</t>
        </is>
      </c>
      <c r="C2" s="2" t="inlineStr">
        <is>
          <t>delgado@example.com</t>
        </is>
      </c>
      <c r="D2" s="4" t="n">
        <v>0.07000000000000001</v>
      </c>
    </row>
    <row r="3">
      <c r="A3" s="2" t="inlineStr">
        <is>
          <t>O-02</t>
        </is>
      </c>
      <c r="B3" s="2" t="inlineStr">
        <is>
          <t>T. Whitcombe</t>
        </is>
      </c>
      <c r="C3" s="2" t="inlineStr">
        <is>
          <t>whitcombe@example.com</t>
        </is>
      </c>
      <c r="D3" s="4" t="n">
        <v>0.08</v>
      </c>
    </row>
    <row r="4">
      <c r="A4" s="2" t="inlineStr">
        <is>
          <t>O-03</t>
        </is>
      </c>
      <c r="B4" s="2" t="inlineStr">
        <is>
          <t>S. Aramaki</t>
        </is>
      </c>
      <c r="C4" s="2" t="inlineStr">
        <is>
          <t>aramaki@example.com</t>
        </is>
      </c>
      <c r="D4" s="4" t="n">
        <v>0.08</v>
      </c>
    </row>
    <row r="5">
      <c r="A5" s="2" t="inlineStr">
        <is>
          <t>O-04</t>
        </is>
      </c>
      <c r="B5" s="2" t="inlineStr">
        <is>
          <t>R. Calloway</t>
        </is>
      </c>
      <c r="C5" s="2" t="inlineStr">
        <is>
          <t>r.calloway@example.com</t>
        </is>
      </c>
      <c r="D5" s="4" t="n">
        <v>0.08</v>
      </c>
    </row>
    <row r="6">
      <c r="A6" s="2" t="inlineStr">
        <is>
          <t>O-05</t>
        </is>
      </c>
      <c r="B6" s="2" t="inlineStr">
        <is>
          <t>J. Okafor-Bennett</t>
        </is>
      </c>
      <c r="C6" s="2" t="inlineStr">
        <is>
          <t>okafor@example.com</t>
        </is>
      </c>
      <c r="D6" s="4" t="n">
        <v>0.09</v>
      </c>
    </row>
    <row r="7">
      <c r="A7" s="2" t="inlineStr">
        <is>
          <t>O-06</t>
        </is>
      </c>
      <c r="B7" s="2" t="inlineStr">
        <is>
          <t>L. Marsh</t>
        </is>
      </c>
      <c r="C7" s="2" t="inlineStr">
        <is>
          <t>marsh@example.com</t>
        </is>
      </c>
      <c r="D7" s="4" t="n">
        <v>0.1</v>
      </c>
    </row>
    <row r="8">
      <c r="A8" s="2" t="inlineStr">
        <is>
          <t>O-07</t>
        </is>
      </c>
      <c r="B8" s="2" t="inlineStr">
        <is>
          <t>Whitmore Crossing LLC</t>
        </is>
      </c>
      <c r="C8" s="2" t="inlineStr">
        <is>
          <t>office@example.com</t>
        </is>
      </c>
      <c r="D8" s="4" t="n">
        <v>0.06</v>
      </c>
    </row>
    <row r="9">
      <c r="A9" s="2" t="inlineStr">
        <is>
          <t>O-08</t>
        </is>
      </c>
      <c r="B9" s="2" t="inlineStr">
        <is>
          <t>D. Ferris</t>
        </is>
      </c>
      <c r="C9" s="2" t="inlineStr">
        <is>
          <t>ferris@example.com</t>
        </is>
      </c>
      <c r="D9" s="4" t="n">
        <v>0.08</v>
      </c>
    </row>
    <row r="10">
      <c r="A10" s="2" t="inlineStr">
        <is>
          <t>O-09</t>
        </is>
      </c>
      <c r="B10" s="2" t="inlineStr">
        <is>
          <t>P. Lindstrom</t>
        </is>
      </c>
      <c r="C10" s="2" t="inlineStr">
        <is>
          <t>lindstrom@example.com</t>
        </is>
      </c>
      <c r="D10" s="4" t="n">
        <v>0.09</v>
      </c>
    </row>
  </sheetData>
  <autoFilter ref="A1:D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94A3B8"/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34" customWidth="1" min="4" max="4"/>
    <col width="11" customWidth="1" min="5" max="5"/>
  </cols>
  <sheetData>
    <row r="1" ht="22" customHeight="1">
      <c r="A1" s="1" t="inlineStr">
        <is>
          <t>property_id</t>
        </is>
      </c>
      <c r="B1" s="1" t="inlineStr">
        <is>
          <t>month</t>
        </is>
      </c>
      <c r="C1" s="1" t="inlineStr">
        <is>
          <t>owner_id</t>
        </is>
      </c>
      <c r="D1" s="1" t="inlineStr">
        <is>
          <t>description</t>
        </is>
      </c>
      <c r="E1" s="1" t="inlineStr">
        <is>
          <t>amount</t>
        </is>
      </c>
    </row>
    <row r="2">
      <c r="A2" s="2" t="inlineStr">
        <is>
          <t>P-01</t>
        </is>
      </c>
      <c r="B2" s="2" t="inlineStr">
        <is>
          <t>2026-07</t>
        </is>
      </c>
      <c r="C2" s="2" t="str">
        <f>VLOOKUP(A2, Properties!$A$2:$D$15, 4, FALSE)</f>
        <v>O-02</v>
      </c>
      <c r="D2" s="2" t="inlineStr">
        <is>
          <t>Unit turn: paint and clean</t>
        </is>
      </c>
      <c r="E2" s="29" t="n">
        <v>940</v>
      </c>
    </row>
    <row r="3">
      <c r="A3" s="2" t="inlineStr">
        <is>
          <t>P-14</t>
        </is>
      </c>
      <c r="B3" s="2" t="inlineStr">
        <is>
          <t>2026-07</t>
        </is>
      </c>
      <c r="C3" s="2" t="str">
        <f>VLOOKUP(A3, Properties!$A$2:$D$15, 4, FALSE)</f>
        <v>O-04</v>
      </c>
      <c r="D3" s="2" t="inlineStr">
        <is>
          <t>HVAC service call</t>
        </is>
      </c>
      <c r="E3" s="29" t="n">
        <v>420</v>
      </c>
    </row>
    <row r="4">
      <c r="A4" s="2" t="inlineStr">
        <is>
          <t>P-10</t>
        </is>
      </c>
      <c r="B4" s="2" t="inlineStr">
        <is>
          <t>2026-07</t>
        </is>
      </c>
      <c r="C4" s="2" t="str">
        <f>VLOOKUP(A4, Properties!$A$2:$D$15, 4, FALSE)</f>
        <v>O-09</v>
      </c>
      <c r="D4" s="2" t="inlineStr">
        <is>
          <t>Lock change</t>
        </is>
      </c>
      <c r="E4" s="29" t="n">
        <v>220</v>
      </c>
    </row>
    <row r="5">
      <c r="A5" s="2" t="inlineStr">
        <is>
          <t>P-01</t>
        </is>
      </c>
      <c r="B5" s="2" t="inlineStr">
        <is>
          <t>2026-07</t>
        </is>
      </c>
      <c r="C5" s="2" t="str">
        <f>VLOOKUP(A5, Properties!$A$2:$D$15, 4, FALSE)</f>
        <v>O-02</v>
      </c>
      <c r="D5" s="2" t="inlineStr">
        <is>
          <t>Pest control (quarterly)</t>
        </is>
      </c>
      <c r="E5" s="29" t="n">
        <v>480</v>
      </c>
    </row>
    <row r="6">
      <c r="A6" s="2" t="inlineStr">
        <is>
          <t>P-14</t>
        </is>
      </c>
      <c r="B6" s="2" t="inlineStr">
        <is>
          <t>2026-07</t>
        </is>
      </c>
      <c r="C6" s="2" t="str">
        <f>VLOOKUP(A6, Properties!$A$2:$D$15, 4, FALSE)</f>
        <v>O-04</v>
      </c>
      <c r="D6" s="2" t="inlineStr">
        <is>
          <t>Window repair</t>
        </is>
      </c>
      <c r="E6" s="29" t="n">
        <v>220</v>
      </c>
    </row>
    <row r="7">
      <c r="A7" s="2" t="inlineStr">
        <is>
          <t>P-07</t>
        </is>
      </c>
      <c r="B7" s="2" t="inlineStr">
        <is>
          <t>2026-07</t>
        </is>
      </c>
      <c r="C7" s="2" t="str">
        <f>VLOOKUP(A7, Properties!$A$2:$D$15, 4, FALSE)</f>
        <v>O-06</v>
      </c>
      <c r="D7" s="2" t="inlineStr">
        <is>
          <t>Snow contract deposit</t>
        </is>
      </c>
      <c r="E7" s="29" t="n">
        <v>120</v>
      </c>
    </row>
    <row r="8">
      <c r="A8" s="2" t="inlineStr">
        <is>
          <t>P-04</t>
        </is>
      </c>
      <c r="B8" s="2" t="inlineStr">
        <is>
          <t>2026-07</t>
        </is>
      </c>
      <c r="C8" s="2" t="str">
        <f>VLOOKUP(A8, Properties!$A$2:$D$15, 4, FALSE)</f>
        <v>O-03</v>
      </c>
      <c r="D8" s="2" t="inlineStr">
        <is>
          <t>Fire alarm test</t>
        </is>
      </c>
      <c r="E8" s="29" t="n">
        <v>480</v>
      </c>
    </row>
    <row r="9">
      <c r="A9" s="2" t="inlineStr">
        <is>
          <t>P-03</t>
        </is>
      </c>
      <c r="B9" s="2" t="inlineStr">
        <is>
          <t>2026-07</t>
        </is>
      </c>
      <c r="C9" s="2" t="str">
        <f>VLOOKUP(A9, Properties!$A$2:$D$15, 4, FALSE)</f>
        <v>O-04</v>
      </c>
      <c r="D9" s="2" t="inlineStr">
        <is>
          <t>Pest control (quarterly)</t>
        </is>
      </c>
      <c r="E9" s="29" t="n">
        <v>1250</v>
      </c>
    </row>
    <row r="10">
      <c r="A10" s="2" t="inlineStr">
        <is>
          <t>P-08</t>
        </is>
      </c>
      <c r="B10" s="2" t="inlineStr">
        <is>
          <t>2026-07</t>
        </is>
      </c>
      <c r="C10" s="2" t="str">
        <f>VLOOKUP(A10, Properties!$A$2:$D$15, 4, FALSE)</f>
        <v>O-07</v>
      </c>
      <c r="D10" s="2" t="inlineStr">
        <is>
          <t>Plumbing repair</t>
        </is>
      </c>
      <c r="E10" s="29" t="n">
        <v>120</v>
      </c>
    </row>
    <row r="11">
      <c r="A11" s="2" t="inlineStr">
        <is>
          <t>P-13</t>
        </is>
      </c>
      <c r="B11" s="2" t="inlineStr">
        <is>
          <t>2026-07</t>
        </is>
      </c>
      <c r="C11" s="2" t="str">
        <f>VLOOKUP(A11, Properties!$A$2:$D$15, 4, FALSE)</f>
        <v>O-09</v>
      </c>
      <c r="D11" s="2" t="inlineStr">
        <is>
          <t>Trash haul (extra)</t>
        </is>
      </c>
      <c r="E11" s="29" t="n">
        <v>220</v>
      </c>
    </row>
    <row r="12">
      <c r="A12" s="2" t="inlineStr">
        <is>
          <t>P-11</t>
        </is>
      </c>
      <c r="B12" s="2" t="inlineStr">
        <is>
          <t>2026-07</t>
        </is>
      </c>
      <c r="C12" s="2" t="str">
        <f>VLOOKUP(A12, Properties!$A$2:$D$15, 4, FALSE)</f>
        <v>O-06</v>
      </c>
      <c r="D12" s="2" t="inlineStr">
        <is>
          <t>Appliance replacement: range</t>
        </is>
      </c>
      <c r="E12" s="29" t="n">
        <v>940</v>
      </c>
    </row>
    <row r="13">
      <c r="A13" s="2" t="inlineStr">
        <is>
          <t>P-07</t>
        </is>
      </c>
      <c r="B13" s="2" t="inlineStr">
        <is>
          <t>2026-07</t>
        </is>
      </c>
      <c r="C13" s="2" t="str">
        <f>VLOOKUP(A13, Properties!$A$2:$D$15, 4, FALSE)</f>
        <v>O-06</v>
      </c>
      <c r="D13" s="2" t="inlineStr">
        <is>
          <t>HVAC service call</t>
        </is>
      </c>
      <c r="E13" s="29" t="n">
        <v>140</v>
      </c>
    </row>
    <row r="14">
      <c r="A14" s="2" t="inlineStr">
        <is>
          <t>P-07</t>
        </is>
      </c>
      <c r="B14" s="2" t="inlineStr">
        <is>
          <t>2026-08</t>
        </is>
      </c>
      <c r="C14" s="2" t="str">
        <f>VLOOKUP(A14, Properties!$A$2:$D$15, 4, FALSE)</f>
        <v>O-06</v>
      </c>
      <c r="D14" s="2" t="inlineStr">
        <is>
          <t>Unit turn: paint and clean</t>
        </is>
      </c>
      <c r="E14" s="29" t="n">
        <v>420</v>
      </c>
    </row>
    <row r="15">
      <c r="A15" s="2" t="inlineStr">
        <is>
          <t>P-04</t>
        </is>
      </c>
      <c r="B15" s="2" t="inlineStr">
        <is>
          <t>2026-08</t>
        </is>
      </c>
      <c r="C15" s="2" t="str">
        <f>VLOOKUP(A15, Properties!$A$2:$D$15, 4, FALSE)</f>
        <v>O-03</v>
      </c>
      <c r="D15" s="2" t="inlineStr">
        <is>
          <t>Roof patch</t>
        </is>
      </c>
      <c r="E15" s="29" t="n">
        <v>940</v>
      </c>
    </row>
    <row r="16">
      <c r="A16" s="2" t="inlineStr">
        <is>
          <t>P-11</t>
        </is>
      </c>
      <c r="B16" s="2" t="inlineStr">
        <is>
          <t>2026-08</t>
        </is>
      </c>
      <c r="C16" s="2" t="str">
        <f>VLOOKUP(A16, Properties!$A$2:$D$15, 4, FALSE)</f>
        <v>O-06</v>
      </c>
      <c r="D16" s="2" t="inlineStr">
        <is>
          <t>Elevator inspection</t>
        </is>
      </c>
      <c r="E16" s="29" t="n">
        <v>420</v>
      </c>
    </row>
    <row r="17">
      <c r="A17" s="2" t="inlineStr">
        <is>
          <t>P-11</t>
        </is>
      </c>
      <c r="B17" s="2" t="inlineStr">
        <is>
          <t>2026-08</t>
        </is>
      </c>
      <c r="C17" s="2" t="str">
        <f>VLOOKUP(A17, Properties!$A$2:$D$15, 4, FALSE)</f>
        <v>O-06</v>
      </c>
      <c r="D17" s="2" t="inlineStr">
        <is>
          <t>Plumbing repair</t>
        </is>
      </c>
      <c r="E17" s="29" t="n">
        <v>420</v>
      </c>
    </row>
    <row r="18">
      <c r="A18" s="2" t="inlineStr">
        <is>
          <t>P-07</t>
        </is>
      </c>
      <c r="B18" s="2" t="inlineStr">
        <is>
          <t>2026-08</t>
        </is>
      </c>
      <c r="C18" s="2" t="str">
        <f>VLOOKUP(A18, Properties!$A$2:$D$15, 4, FALSE)</f>
        <v>O-06</v>
      </c>
      <c r="D18" s="2" t="inlineStr">
        <is>
          <t>Window repair</t>
        </is>
      </c>
      <c r="E18" s="29" t="n">
        <v>120</v>
      </c>
    </row>
    <row r="19">
      <c r="A19" s="2" t="inlineStr">
        <is>
          <t>P-08</t>
        </is>
      </c>
      <c r="B19" s="2" t="inlineStr">
        <is>
          <t>2026-08</t>
        </is>
      </c>
      <c r="C19" s="2" t="str">
        <f>VLOOKUP(A19, Properties!$A$2:$D$15, 4, FALSE)</f>
        <v>O-07</v>
      </c>
      <c r="D19" s="2" t="inlineStr">
        <is>
          <t>Appliance replacement: range</t>
        </is>
      </c>
      <c r="E19" s="29" t="n">
        <v>940</v>
      </c>
    </row>
    <row r="20">
      <c r="A20" s="2" t="inlineStr">
        <is>
          <t>P-07</t>
        </is>
      </c>
      <c r="B20" s="2" t="inlineStr">
        <is>
          <t>2026-08</t>
        </is>
      </c>
      <c r="C20" s="2" t="str">
        <f>VLOOKUP(A20, Properties!$A$2:$D$15, 4, FALSE)</f>
        <v>O-06</v>
      </c>
      <c r="D20" s="2" t="inlineStr">
        <is>
          <t>Elevator inspection</t>
        </is>
      </c>
      <c r="E20" s="29" t="n">
        <v>260</v>
      </c>
    </row>
    <row r="21">
      <c r="A21" s="2" t="inlineStr">
        <is>
          <t>P-07</t>
        </is>
      </c>
      <c r="B21" s="2" t="inlineStr">
        <is>
          <t>2026-08</t>
        </is>
      </c>
      <c r="C21" s="2" t="str">
        <f>VLOOKUP(A21, Properties!$A$2:$D$15, 4, FALSE)</f>
        <v>O-06</v>
      </c>
      <c r="D21" s="2" t="inlineStr">
        <is>
          <t>Elevator inspection</t>
        </is>
      </c>
      <c r="E21" s="29" t="n">
        <v>340</v>
      </c>
    </row>
    <row r="22">
      <c r="A22" s="2" t="inlineStr">
        <is>
          <t>P-05</t>
        </is>
      </c>
      <c r="B22" s="2" t="inlineStr">
        <is>
          <t>2026-08</t>
        </is>
      </c>
      <c r="C22" s="2" t="str">
        <f>VLOOKUP(A22, Properties!$A$2:$D$15, 4, FALSE)</f>
        <v>O-04</v>
      </c>
      <c r="D22" s="2" t="inlineStr">
        <is>
          <t>Plumbing repair</t>
        </is>
      </c>
      <c r="E22" s="29" t="n">
        <v>260</v>
      </c>
    </row>
    <row r="23">
      <c r="A23" s="2" t="inlineStr">
        <is>
          <t>P-10</t>
        </is>
      </c>
      <c r="B23" s="2" t="inlineStr">
        <is>
          <t>2026-08</t>
        </is>
      </c>
      <c r="C23" s="2" t="str">
        <f>VLOOKUP(A23, Properties!$A$2:$D$15, 4, FALSE)</f>
        <v>O-09</v>
      </c>
      <c r="D23" s="2" t="inlineStr">
        <is>
          <t>Landscaping (monthly)</t>
        </is>
      </c>
      <c r="E23" s="29" t="n">
        <v>940</v>
      </c>
    </row>
    <row r="24">
      <c r="A24" s="2" t="inlineStr">
        <is>
          <t>P-10</t>
        </is>
      </c>
      <c r="B24" s="2" t="inlineStr">
        <is>
          <t>2026-08</t>
        </is>
      </c>
      <c r="C24" s="2" t="str">
        <f>VLOOKUP(A24, Properties!$A$2:$D$15, 4, FALSE)</f>
        <v>O-09</v>
      </c>
      <c r="D24" s="2" t="inlineStr">
        <is>
          <t>Trash haul (extra)</t>
        </is>
      </c>
      <c r="E24" s="29" t="n">
        <v>180</v>
      </c>
    </row>
    <row r="25">
      <c r="A25" s="2" t="inlineStr">
        <is>
          <t>P-06</t>
        </is>
      </c>
      <c r="B25" s="2" t="inlineStr">
        <is>
          <t>2026-08</t>
        </is>
      </c>
      <c r="C25" s="2" t="str">
        <f>VLOOKUP(A25, Properties!$A$2:$D$15, 4, FALSE)</f>
        <v>O-05</v>
      </c>
      <c r="D25" s="2" t="inlineStr">
        <is>
          <t>Snow contract deposit</t>
        </is>
      </c>
      <c r="E25" s="29" t="n">
        <v>1250</v>
      </c>
    </row>
    <row r="26">
      <c r="A26" s="2" t="inlineStr">
        <is>
          <t>P-08</t>
        </is>
      </c>
      <c r="B26" s="2" t="inlineStr">
        <is>
          <t>2026-08</t>
        </is>
      </c>
      <c r="C26" s="2" t="str">
        <f>VLOOKUP(A26, Properties!$A$2:$D$15, 4, FALSE)</f>
        <v>O-07</v>
      </c>
      <c r="D26" s="2" t="inlineStr">
        <is>
          <t>Roof patch</t>
        </is>
      </c>
      <c r="E26" s="29" t="n">
        <v>1250</v>
      </c>
    </row>
    <row r="27">
      <c r="A27" s="2" t="inlineStr">
        <is>
          <t>P-12</t>
        </is>
      </c>
      <c r="B27" s="2" t="inlineStr">
        <is>
          <t>2026-08</t>
        </is>
      </c>
      <c r="C27" s="2" t="str">
        <f>VLOOKUP(A27, Properties!$A$2:$D$15, 4, FALSE)</f>
        <v>O-05</v>
      </c>
      <c r="D27" s="2" t="inlineStr">
        <is>
          <t>Unit turn: paint and clean</t>
        </is>
      </c>
      <c r="E27" s="29" t="n">
        <v>140</v>
      </c>
    </row>
    <row r="28">
      <c r="A28" s="2" t="inlineStr">
        <is>
          <t>P-02</t>
        </is>
      </c>
      <c r="B28" s="2" t="inlineStr">
        <is>
          <t>2026-08</t>
        </is>
      </c>
      <c r="C28" s="2" t="str">
        <f>VLOOKUP(A28, Properties!$A$2:$D$15, 4, FALSE)</f>
        <v>O-01</v>
      </c>
      <c r="D28" s="2" t="inlineStr">
        <is>
          <t>Window repair</t>
        </is>
      </c>
      <c r="E28" s="29" t="n">
        <v>420</v>
      </c>
    </row>
    <row r="29">
      <c r="A29" s="2" t="inlineStr">
        <is>
          <t>P-10</t>
        </is>
      </c>
      <c r="B29" s="2" t="inlineStr">
        <is>
          <t>2026-08</t>
        </is>
      </c>
      <c r="C29" s="2" t="str">
        <f>VLOOKUP(A29, Properties!$A$2:$D$15, 4, FALSE)</f>
        <v>O-09</v>
      </c>
      <c r="D29" s="2" t="inlineStr">
        <is>
          <t>HVAC service call</t>
        </is>
      </c>
      <c r="E29" s="29" t="n">
        <v>650</v>
      </c>
    </row>
    <row r="30">
      <c r="A30" s="2" t="inlineStr">
        <is>
          <t>P-02</t>
        </is>
      </c>
      <c r="B30" s="2" t="inlineStr">
        <is>
          <t>2026-08</t>
        </is>
      </c>
      <c r="C30" s="2" t="str">
        <f>VLOOKUP(A30, Properties!$A$2:$D$15, 4, FALSE)</f>
        <v>O-01</v>
      </c>
      <c r="D30" s="2" t="inlineStr">
        <is>
          <t>Elevator inspection</t>
        </is>
      </c>
      <c r="E30" s="29" t="n">
        <v>650</v>
      </c>
    </row>
    <row r="31">
      <c r="A31" s="2" t="inlineStr">
        <is>
          <t>P-03</t>
        </is>
      </c>
      <c r="B31" s="2" t="inlineStr">
        <is>
          <t>2026-08</t>
        </is>
      </c>
      <c r="C31" s="2" t="str">
        <f>VLOOKUP(A31, Properties!$A$2:$D$15, 4, FALSE)</f>
        <v>O-04</v>
      </c>
      <c r="D31" s="2" t="inlineStr">
        <is>
          <t>Trash haul (extra)</t>
        </is>
      </c>
      <c r="E31" s="29" t="n">
        <v>260</v>
      </c>
    </row>
    <row r="32">
      <c r="A32" s="2" t="inlineStr">
        <is>
          <t>P-05</t>
        </is>
      </c>
      <c r="B32" s="2" t="inlineStr">
        <is>
          <t>2026-08</t>
        </is>
      </c>
      <c r="C32" s="2" t="str">
        <f>VLOOKUP(A32, Properties!$A$2:$D$15, 4, FALSE)</f>
        <v>O-04</v>
      </c>
      <c r="D32" s="2" t="inlineStr">
        <is>
          <t>Water heater replacement</t>
        </is>
      </c>
      <c r="E32" s="29" t="n">
        <v>420</v>
      </c>
    </row>
    <row r="33">
      <c r="A33" s="2" t="inlineStr">
        <is>
          <t>P-10</t>
        </is>
      </c>
      <c r="B33" s="2" t="inlineStr">
        <is>
          <t>2026-08</t>
        </is>
      </c>
      <c r="C33" s="2" t="str">
        <f>VLOOKUP(A33, Properties!$A$2:$D$15, 4, FALSE)</f>
        <v>O-09</v>
      </c>
      <c r="D33" s="2" t="inlineStr">
        <is>
          <t>Fire alarm test</t>
        </is>
      </c>
      <c r="E33" s="29" t="n">
        <v>1250</v>
      </c>
    </row>
    <row r="34">
      <c r="A34" s="2" t="inlineStr">
        <is>
          <t>P-13</t>
        </is>
      </c>
      <c r="B34" s="2" t="inlineStr">
        <is>
          <t>2026-08</t>
        </is>
      </c>
      <c r="C34" s="2" t="str">
        <f>VLOOKUP(A34, Properties!$A$2:$D$15, 4, FALSE)</f>
        <v>O-09</v>
      </c>
      <c r="D34" s="2" t="inlineStr">
        <is>
          <t>Water heater replacement</t>
        </is>
      </c>
      <c r="E34" s="29" t="n">
        <v>260</v>
      </c>
    </row>
    <row r="35">
      <c r="A35" s="2" t="inlineStr">
        <is>
          <t>P-04</t>
        </is>
      </c>
      <c r="B35" s="2" t="inlineStr">
        <is>
          <t>2026-08</t>
        </is>
      </c>
      <c r="C35" s="2" t="str">
        <f>VLOOKUP(A35, Properties!$A$2:$D$15, 4, FALSE)</f>
        <v>O-03</v>
      </c>
      <c r="D35" s="2" t="inlineStr">
        <is>
          <t>Elevator inspection</t>
        </is>
      </c>
      <c r="E35" s="29" t="n">
        <v>180</v>
      </c>
    </row>
    <row r="36">
      <c r="A36" s="2" t="inlineStr">
        <is>
          <t>P-08</t>
        </is>
      </c>
      <c r="B36" s="2" t="inlineStr">
        <is>
          <t>2026-08</t>
        </is>
      </c>
      <c r="C36" s="2" t="str">
        <f>VLOOKUP(A36, Properties!$A$2:$D$15, 4, FALSE)</f>
        <v>O-07</v>
      </c>
      <c r="D36" s="2" t="inlineStr">
        <is>
          <t>Roof patch</t>
        </is>
      </c>
      <c r="E36" s="29" t="n">
        <v>85</v>
      </c>
    </row>
    <row r="37">
      <c r="A37" s="2" t="inlineStr">
        <is>
          <t>P-01</t>
        </is>
      </c>
      <c r="B37" s="2" t="inlineStr">
        <is>
          <t>2026-08</t>
        </is>
      </c>
      <c r="C37" s="2" t="str">
        <f>VLOOKUP(A37, Properties!$A$2:$D$15, 4, FALSE)</f>
        <v>O-02</v>
      </c>
      <c r="D37" s="2" t="inlineStr">
        <is>
          <t>Snow contract deposit</t>
        </is>
      </c>
      <c r="E37" s="29" t="n">
        <v>140</v>
      </c>
    </row>
    <row r="38">
      <c r="A38" s="2" t="inlineStr">
        <is>
          <t>P-11</t>
        </is>
      </c>
      <c r="B38" s="2" t="inlineStr">
        <is>
          <t>2026-08</t>
        </is>
      </c>
      <c r="C38" s="2" t="str">
        <f>VLOOKUP(A38, Properties!$A$2:$D$15, 4, FALSE)</f>
        <v>O-06</v>
      </c>
      <c r="D38" s="2" t="inlineStr">
        <is>
          <t>HVAC service call</t>
        </is>
      </c>
      <c r="E38" s="29" t="n">
        <v>340</v>
      </c>
    </row>
    <row r="39">
      <c r="A39" s="2" t="inlineStr">
        <is>
          <t>P-09</t>
        </is>
      </c>
      <c r="B39" s="2" t="inlineStr">
        <is>
          <t>2026-08</t>
        </is>
      </c>
      <c r="C39" s="2" t="str">
        <f>VLOOKUP(A39, Properties!$A$2:$D$15, 4, FALSE)</f>
        <v>O-08</v>
      </c>
      <c r="D39" s="2" t="inlineStr">
        <is>
          <t>Gutter cleaning</t>
        </is>
      </c>
      <c r="E39" s="29" t="n">
        <v>1250</v>
      </c>
    </row>
    <row r="40">
      <c r="A40" s="2" t="inlineStr">
        <is>
          <t>P-03</t>
        </is>
      </c>
      <c r="B40" s="2" t="inlineStr">
        <is>
          <t>2026-08</t>
        </is>
      </c>
      <c r="C40" s="2" t="str">
        <f>VLOOKUP(A40, Properties!$A$2:$D$15, 4, FALSE)</f>
        <v>O-04</v>
      </c>
      <c r="D40" s="2" t="inlineStr">
        <is>
          <t>Plumbing repair</t>
        </is>
      </c>
      <c r="E40" s="29" t="n">
        <v>140</v>
      </c>
    </row>
    <row r="41">
      <c r="A41" s="2" t="inlineStr">
        <is>
          <t>P-03</t>
        </is>
      </c>
      <c r="B41" s="2" t="inlineStr">
        <is>
          <t>2026-08</t>
        </is>
      </c>
      <c r="C41" s="2" t="str">
        <f>VLOOKUP(A41, Properties!$A$2:$D$15, 4, FALSE)</f>
        <v>O-04</v>
      </c>
      <c r="D41" s="2" t="inlineStr">
        <is>
          <t>Trash haul (extra)</t>
        </is>
      </c>
      <c r="E41" s="29" t="n">
        <v>340</v>
      </c>
    </row>
    <row r="42">
      <c r="A42" s="2" t="inlineStr">
        <is>
          <t>P-09</t>
        </is>
      </c>
      <c r="B42" s="2" t="inlineStr">
        <is>
          <t>2026-08</t>
        </is>
      </c>
      <c r="C42" s="2" t="str">
        <f>VLOOKUP(A42, Properties!$A$2:$D$15, 4, FALSE)</f>
        <v>O-08</v>
      </c>
      <c r="D42" s="2" t="inlineStr">
        <is>
          <t>Elevator inspection</t>
        </is>
      </c>
      <c r="E42" s="29" t="n">
        <v>480</v>
      </c>
    </row>
    <row r="43">
      <c r="A43" s="2" t="inlineStr">
        <is>
          <t>P-11</t>
        </is>
      </c>
      <c r="B43" s="2" t="inlineStr">
        <is>
          <t>2026-08</t>
        </is>
      </c>
      <c r="C43" s="2" t="str">
        <f>VLOOKUP(A43, Properties!$A$2:$D$15, 4, FALSE)</f>
        <v>O-06</v>
      </c>
      <c r="D43" s="2" t="inlineStr">
        <is>
          <t>Gutter cleaning</t>
        </is>
      </c>
      <c r="E43" s="29" t="n">
        <v>140</v>
      </c>
    </row>
    <row r="44">
      <c r="A44" s="2" t="inlineStr">
        <is>
          <t>P-13</t>
        </is>
      </c>
      <c r="B44" s="2" t="inlineStr">
        <is>
          <t>2026-08</t>
        </is>
      </c>
      <c r="C44" s="2" t="str">
        <f>VLOOKUP(A44, Properties!$A$2:$D$15, 4, FALSE)</f>
        <v>O-09</v>
      </c>
      <c r="D44" s="2" t="inlineStr">
        <is>
          <t>Roof patch</t>
        </is>
      </c>
      <c r="E44" s="29" t="n">
        <v>180</v>
      </c>
    </row>
    <row r="45">
      <c r="A45" s="2" t="inlineStr">
        <is>
          <t>P-02</t>
        </is>
      </c>
      <c r="B45" s="2" t="inlineStr">
        <is>
          <t>2026-08</t>
        </is>
      </c>
      <c r="C45" s="2" t="str">
        <f>VLOOKUP(A45, Properties!$A$2:$D$15, 4, FALSE)</f>
        <v>O-01</v>
      </c>
      <c r="D45" s="2" t="inlineStr">
        <is>
          <t>Unit turn: paint and clean</t>
        </is>
      </c>
      <c r="E45" s="29" t="n">
        <v>120</v>
      </c>
    </row>
    <row r="46">
      <c r="A46" s="2" t="inlineStr">
        <is>
          <t>P-01</t>
        </is>
      </c>
      <c r="B46" s="2" t="inlineStr">
        <is>
          <t>2026-08</t>
        </is>
      </c>
      <c r="C46" s="2" t="str">
        <f>VLOOKUP(A46, Properties!$A$2:$D$15, 4, FALSE)</f>
        <v>O-02</v>
      </c>
      <c r="D46" s="2" t="inlineStr">
        <is>
          <t>HVAC service call</t>
        </is>
      </c>
      <c r="E46" s="29" t="n">
        <v>940</v>
      </c>
    </row>
    <row r="47">
      <c r="A47" s="2" t="inlineStr">
        <is>
          <t>P-05</t>
        </is>
      </c>
      <c r="B47" s="2" t="inlineStr">
        <is>
          <t>2026-08</t>
        </is>
      </c>
      <c r="C47" s="2" t="str">
        <f>VLOOKUP(A47, Properties!$A$2:$D$15, 4, FALSE)</f>
        <v>O-04</v>
      </c>
      <c r="D47" s="2" t="inlineStr">
        <is>
          <t>Window repair</t>
        </is>
      </c>
      <c r="E47" s="29" t="n">
        <v>85</v>
      </c>
    </row>
    <row r="48">
      <c r="A48" s="2" t="inlineStr">
        <is>
          <t>P-04</t>
        </is>
      </c>
      <c r="B48" s="2" t="inlineStr">
        <is>
          <t>2026-08</t>
        </is>
      </c>
      <c r="C48" s="2" t="str">
        <f>VLOOKUP(A48, Properties!$A$2:$D$15, 4, FALSE)</f>
        <v>O-03</v>
      </c>
      <c r="D48" s="2" t="inlineStr">
        <is>
          <t>Snow contract deposit</t>
        </is>
      </c>
      <c r="E48" s="29" t="n">
        <v>480</v>
      </c>
    </row>
    <row r="49">
      <c r="A49" s="2" t="inlineStr">
        <is>
          <t>P-02</t>
        </is>
      </c>
      <c r="B49" s="2" t="inlineStr">
        <is>
          <t>2026-08</t>
        </is>
      </c>
      <c r="C49" s="2" t="str">
        <f>VLOOKUP(A49, Properties!$A$2:$D$15, 4, FALSE)</f>
        <v>O-01</v>
      </c>
      <c r="D49" s="2" t="inlineStr">
        <is>
          <t>Unit turn: paint and clean</t>
        </is>
      </c>
      <c r="E49" s="29" t="n">
        <v>420</v>
      </c>
    </row>
    <row r="50">
      <c r="A50" s="2" t="inlineStr">
        <is>
          <t>P-14</t>
        </is>
      </c>
      <c r="B50" s="2" t="inlineStr">
        <is>
          <t>2026-08</t>
        </is>
      </c>
      <c r="C50" s="2" t="str">
        <f>VLOOKUP(A50, Properties!$A$2:$D$15, 4, FALSE)</f>
        <v>O-04</v>
      </c>
      <c r="D50" s="2" t="inlineStr">
        <is>
          <t>Common-area lighting</t>
        </is>
      </c>
      <c r="E50" s="29" t="n">
        <v>650</v>
      </c>
    </row>
    <row r="51">
      <c r="A51" s="2" t="inlineStr">
        <is>
          <t>P-06</t>
        </is>
      </c>
      <c r="B51" s="2" t="inlineStr">
        <is>
          <t>2026-08</t>
        </is>
      </c>
      <c r="C51" s="2" t="str">
        <f>VLOOKUP(A51, Properties!$A$2:$D$15, 4, FALSE)</f>
        <v>O-05</v>
      </c>
      <c r="D51" s="2" t="inlineStr">
        <is>
          <t>Fire alarm test</t>
        </is>
      </c>
      <c r="E51" s="29" t="n">
        <v>85</v>
      </c>
    </row>
    <row r="52">
      <c r="A52" s="2" t="inlineStr">
        <is>
          <t>P-01</t>
        </is>
      </c>
      <c r="B52" s="2" t="inlineStr">
        <is>
          <t>2026-08</t>
        </is>
      </c>
      <c r="C52" s="2" t="str">
        <f>VLOOKUP(A52, Properties!$A$2:$D$15, 4, FALSE)</f>
        <v>O-02</v>
      </c>
      <c r="D52" s="2" t="inlineStr">
        <is>
          <t>Elevator inspection</t>
        </is>
      </c>
      <c r="E52" s="29" t="n">
        <v>940</v>
      </c>
    </row>
    <row r="53">
      <c r="A53" s="2" t="inlineStr">
        <is>
          <t>P-05</t>
        </is>
      </c>
      <c r="B53" s="2" t="inlineStr">
        <is>
          <t>2026-08</t>
        </is>
      </c>
      <c r="C53" s="2" t="str">
        <f>VLOOKUP(A53, Properties!$A$2:$D$15, 4, FALSE)</f>
        <v>O-04</v>
      </c>
      <c r="D53" s="2" t="inlineStr">
        <is>
          <t>HVAC service call</t>
        </is>
      </c>
      <c r="E53" s="29" t="n">
        <v>650</v>
      </c>
    </row>
  </sheetData>
  <autoFilter ref="A1:E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FF8945"/>
    <outlinePr summaryBelow="1" summaryRight="1"/>
    <pageSetUpPr/>
  </sheetPr>
  <dimension ref="B2:D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78" customWidth="1" min="3" max="3"/>
    <col width="3" customWidth="1" min="4" max="4"/>
  </cols>
  <sheetData>
    <row r="2" ht="40" customHeight="1">
      <c r="B2" s="42" t="inlineStr">
        <is>
          <t>Rent Roll Portfolio Workbook</t>
        </is>
      </c>
      <c r="D2" s="7" t="n"/>
    </row>
    <row r="3">
      <c r="B3" s="43" t="inlineStr">
        <is>
          <t>One portfolio workbook, one dated rent roll per property, one statement per owner. The worked build from the MailMergic guide, ready to run.</t>
        </is>
      </c>
    </row>
    <row r="5">
      <c r="B5" s="30" t="inlineStr">
        <is>
          <t>WHAT'S INSIDE</t>
        </is>
      </c>
    </row>
    <row r="6" ht="16" customHeight="1">
      <c r="B6" s="44" t="inlineStr">
        <is>
          <t>Rent Roll</t>
        </is>
      </c>
      <c r="C6" s="45" t="inlineStr">
        <is>
          <t>The lender-ready template: property key in B2, aggregates by SUMIFS, the sixteen-row tenant table, the tripwire.</t>
        </is>
      </c>
    </row>
    <row r="7" ht="16" customHeight="1">
      <c r="B7" s="44" t="inlineStr">
        <is>
          <t>Owner Statement</t>
        </is>
      </c>
      <c r="C7" s="45" t="inlineStr">
        <is>
          <t>The per-owner page: collected, expenses (month-filtered), fee, draw, and the per-property breakdown.</t>
        </is>
      </c>
    </row>
    <row r="8" ht="16" customHeight="1">
      <c r="B8" s="44" t="inlineStr">
        <is>
          <t>Properties</t>
        </is>
      </c>
      <c r="C8" s="45" t="inlineStr">
        <is>
          <t>THE DATA SOURCE (ships first): 14 properties, one roll per row. Switch the sheet to Owners for statements or Units for tenant letters.</t>
        </is>
      </c>
    </row>
    <row r="9" ht="16" customHeight="1">
      <c r="B9" s="44" t="inlineStr">
        <is>
          <t>Units</t>
        </is>
      </c>
      <c r="C9" s="45" t="inlineStr">
        <is>
          <t>83 units with tenants, rents, statuses, and the unit_key helper column.</t>
        </is>
      </c>
    </row>
    <row r="10" ht="16" customHeight="1">
      <c r="B10" s="44" t="inlineStr">
        <is>
          <t>Owners</t>
        </is>
      </c>
      <c r="C10" s="45" t="inlineStr">
        <is>
          <t>The statement row source: 9 owners.</t>
        </is>
      </c>
    </row>
    <row r="11" ht="16" customHeight="1">
      <c r="B11" s="44" t="inlineStr">
        <is>
          <t>Expenses</t>
        </is>
      </c>
      <c r="C11" s="45" t="inlineStr">
        <is>
          <t>The expense log, month-tagged; July rows exist so you can watch the month criterion exclude them.</t>
        </is>
      </c>
    </row>
    <row r="13">
      <c r="B13" s="30" t="inlineStr">
        <is>
          <t>HOW TO USE</t>
        </is>
      </c>
    </row>
    <row r="14" ht="30" customHeight="1">
      <c r="B14" s="46" t="inlineStr">
        <is>
          <t>1.</t>
        </is>
      </c>
      <c r="C14" s="45" t="inlineStr">
        <is>
          <t>Look around. Type P-01 over the key cell on the Rent Roll sheet and watch Marsh Point's roll assemble: 8 of 10 occupied, vacant rows priced at asking.</t>
        </is>
      </c>
    </row>
    <row r="15" ht="30" customHeight="1">
      <c r="B15" s="46" t="inlineStr">
        <is>
          <t>2.</t>
        </is>
      </c>
      <c r="C15" s="45" t="inlineStr">
        <is>
          <t>Try a run. Upload this file unchanged at https://mailmergic.com/excel-to-excel-mail-merge. Properties is the first sheet, so it is already the data source; generate one dated PDF per property.</t>
        </is>
      </c>
    </row>
    <row r="16" ht="30" customHeight="1">
      <c r="B16" s="46" t="inlineStr">
        <is>
          <t>3.</t>
        </is>
      </c>
      <c r="C16" s="45" t="inlineStr">
        <is>
          <t>Make it yours. Replace the four data sheets with your portfolio; if your largest building has more than 16 units, add rows to the tenant table once.</t>
        </is>
      </c>
    </row>
    <row r="18">
      <c r="B18" s="8" t="inlineStr">
        <is>
          <t>Cells that look like this hold merge fields:</t>
        </is>
      </c>
      <c r="C18" s="13" t="inlineStr">
        <is>
          <t>@property_name</t>
        </is>
      </c>
    </row>
    <row r="19">
      <c r="B19" s="47" t="inlineStr">
        <is>
          <t>the @property_name text is replaced by that row's value in every generated file.</t>
        </is>
      </c>
    </row>
    <row r="20">
      <c r="B20" s="47" t="inlineStr">
        <is>
          <t>The data source is a single sheet. This workbook ships with the row source first, so an unchanged upload picks it automatically; switch sheets in the editor to merge from a different one.</t>
        </is>
      </c>
    </row>
    <row r="21">
      <c r="B21" s="47" t="inlineStr">
        <is>
          <t>In the MailMergic editor, right-click this tab (and any data tab) to exclude it from the output. Lookups into an excluded sheet are resolved to values before it is dropped.</t>
        </is>
      </c>
    </row>
    <row r="22">
      <c r="B22" s="47" t="inlineStr">
        <is>
          <t>All names, companies, and numbers are fictional sample data; email addresses use example.com.</t>
        </is>
      </c>
    </row>
    <row r="24">
      <c r="B24" s="48" t="inlineStr">
        <is>
          <t>Full walkthrough: https://mailmergic.com/blog/per-property-rent-rolls</t>
        </is>
      </c>
    </row>
    <row r="25">
      <c r="B25" s="8" t="inlineStr">
        <is>
          <t>Free to use and share. No signup. Made by MailMergic · mailmergic.com</t>
        </is>
      </c>
    </row>
  </sheetData>
  <mergeCells count="11">
    <mergeCell ref="B21:C21"/>
    <mergeCell ref="B2:C2"/>
    <mergeCell ref="B24:C24"/>
    <mergeCell ref="B25:C25"/>
    <mergeCell ref="B3:C3"/>
    <mergeCell ref="B19:C19"/>
    <mergeCell ref="B20:C20"/>
    <mergeCell ref="C15"/>
    <mergeCell ref="B22:C22"/>
    <mergeCell ref="C16"/>
    <mergeCell ref="C14"/>
  </mergeCells>
  <hyperlinks>
    <hyperlink xmlns:r="http://schemas.openxmlformats.org/officeDocument/2006/relationships" ref="B24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2026-08-07T10:50:33Z</dcterms:created>
  <dcterms:modified xmlns:dcterms="http://purl.org/dc/terms/" xmlns:xsi="http://www.w3.org/2001/XMLSchema-instance" xsi:type="dcterms:W3CDTF">2026-08-07T10:50:34Z</dcterms:modified>
</cp:coreProperties>
</file>